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tout" sheetId="1" state="visible" r:id="rId1"/>
    <sheet xmlns:r="http://schemas.openxmlformats.org/officeDocument/2006/relationships" name="How to use" sheetId="2" state="visible" r:id="rId2"/>
    <sheet xmlns:r="http://schemas.openxmlformats.org/officeDocument/2006/relationships" name="Project" sheetId="3" state="visible" r:id="rId3"/>
    <sheet xmlns:r="http://schemas.openxmlformats.org/officeDocument/2006/relationships" name="Fastener data" sheetId="4" state="visible" r:id="rId4"/>
    <sheet xmlns:r="http://schemas.openxmlformats.org/officeDocument/2006/relationships" name="Bolts" sheetId="5" state="visible" r:id="rId5"/>
    <sheet xmlns:r="http://schemas.openxmlformats.org/officeDocument/2006/relationships" name="Standards" sheetId="6" state="visible" r:id="rId6"/>
    <sheet xmlns:r="http://schemas.openxmlformats.org/officeDocument/2006/relationships" name="Sources" sheetId="7" state="visible" r:id="rId7"/>
  </sheets>
  <definedNames>
    <definedName name="p_project">'Project'!$C$5</definedName>
    <definedName name="p_drawings">'Project'!$C$6</definedName>
    <definedName name="p_date">'Project'!$C$7</definedName>
    <definedName name="p_density">'Project'!$C$9</definedName>
    <definedName name="fd_size">'Fastener data'!$A$5:$A$18</definedName>
    <definedName name="fd_kgm">'Fastener data'!$C$5:$C$18</definedName>
    <definedName name="fd_nut">'Fastener data'!$D$5:$D$18</definedName>
    <definedName name="fd_washer">'Fastener data'!$E$5:$E$18</definedName>
    <definedName name="_xlnm.Print_Titles" localSheetId="1">'How to use'!$1:$1</definedName>
    <definedName name="_xlnm.Print_Titles" localSheetId="2">'Project'!$1:$1</definedName>
    <definedName name="_xlnm.Print_Titles" localSheetId="3">'Fastener data'!$1:$1</definedName>
    <definedName name="_xlnm.Print_Titles" localSheetId="4">'Bolts'!$1:$1</definedName>
    <definedName name="_xlnm.Print_Titles" localSheetId="5">'Standards'!$1:$1</definedName>
    <definedName name="_xlnm.Print_Titles" localSheetId="6">'Sources'!$1:$1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dd/mm/yyyy"/>
    <numFmt numFmtId="165" formatCode="#,##0;[RED]\-#,##0;\-"/>
    <numFmt numFmtId="166" formatCode="0.000"/>
    <numFmt numFmtId="167" formatCode="#,##0.00;[RED]\-#,##0.00;\-"/>
    <numFmt numFmtId="168" formatCode="#,##0.000;[RED]\-#,##0.000;\-"/>
  </numFmts>
  <fonts count="17">
    <font>
      <name val="Calibri"/>
      <family val="2"/>
      <color theme="1"/>
      <sz val="11"/>
      <scheme val="minor"/>
    </font>
    <font>
      <name val="Arial"/>
      <b val="1"/>
      <color rgb="FFB4F24E"/>
      <sz val="8"/>
    </font>
    <font>
      <name val="Georgia"/>
      <b val="1"/>
      <color rgb="FFFFFFFF"/>
      <sz val="22"/>
    </font>
    <font>
      <name val="Arial"/>
      <color rgb="FFA7ACA9"/>
      <sz val="10"/>
    </font>
    <font>
      <name val="Arial"/>
      <b val="1"/>
      <color rgb="FFFFFFFF"/>
      <sz val="10"/>
    </font>
    <font>
      <name val="Arial"/>
      <color rgb="FFA7ACA9"/>
      <sz val="9"/>
    </font>
    <font>
      <name val="Arial"/>
      <color rgb="FFE6E9E7"/>
      <sz val="10"/>
    </font>
    <font>
      <name val="Arial"/>
      <color rgb="FFB4F24E"/>
      <sz val="10"/>
      <u val="single"/>
    </font>
    <font>
      <name val="Arial"/>
      <b val="1"/>
      <color rgb="FFB4F24E"/>
      <sz val="10"/>
    </font>
    <font>
      <name val="Arial"/>
      <color rgb="FFA7ACA9"/>
      <sz val="8"/>
    </font>
    <font>
      <name val="Georgia"/>
      <b val="1"/>
      <color rgb="FFFFFFFF"/>
      <sz val="15"/>
    </font>
    <font>
      <name val="Arial"/>
      <color rgb="FF545957"/>
      <sz val="9"/>
    </font>
    <font>
      <name val="Arial"/>
      <b val="1"/>
      <sz val="10"/>
    </font>
    <font>
      <name val="Arial"/>
      <sz val="10"/>
    </font>
    <font>
      <name val="Arial"/>
      <b val="1"/>
      <color rgb="FF53760E"/>
      <sz val="10"/>
    </font>
    <font>
      <name val="Arial"/>
      <b val="1"/>
      <color rgb="FFAD4216"/>
      <sz val="10"/>
    </font>
    <font>
      <name val="Arial"/>
      <color rgb="FF0563C1"/>
      <sz val="9"/>
    </font>
  </fonts>
  <fills count="10">
    <fill>
      <patternFill/>
    </fill>
    <fill>
      <patternFill patternType="gray125"/>
    </fill>
    <fill>
      <patternFill patternType="solid">
        <fgColor rgb="FF0F1212"/>
      </patternFill>
    </fill>
    <fill>
      <patternFill patternType="solid">
        <fgColor rgb="FF171C1B"/>
      </patternFill>
    </fill>
    <fill>
      <patternFill patternType="solid">
        <fgColor rgb="FFE3E5E3"/>
      </patternFill>
    </fill>
    <fill>
      <patternFill patternType="solid">
        <fgColor rgb="FFE8F9D5"/>
      </patternFill>
    </fill>
    <fill>
      <patternFill patternType="solid">
        <fgColor rgb="FFF7F9F7"/>
      </patternFill>
    </fill>
    <fill>
      <patternFill patternType="solid">
        <fgColor rgb="FFD8F3BA"/>
      </patternFill>
    </fill>
    <fill>
      <patternFill patternType="solid">
        <fgColor rgb="FFFFFFFF"/>
      </patternFill>
    </fill>
    <fill>
      <patternFill patternType="solid">
        <fgColor rgb="FFFEEADB"/>
      </patternFill>
    </fill>
  </fills>
  <borders count="3">
    <border>
      <left/>
      <right/>
      <top/>
      <bottom/>
      <diagonal/>
    </border>
    <border>
      <bottom style="medium">
        <color rgb="FFB4F24E"/>
      </bottom>
    </border>
    <border>
      <left style="thin">
        <color rgb="FFD0D4D1"/>
      </left>
      <right style="thin">
        <color rgb="FFD0D4D1"/>
      </right>
      <top style="thin">
        <color rgb="FFD0D4D1"/>
      </top>
      <bottom style="thin">
        <color rgb="FFD0D4D1"/>
      </bottom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2" borderId="0" pivotButton="0" quotePrefix="0" xfId="0"/>
    <xf numFmtId="0" fontId="1" fillId="2" borderId="0" pivotButton="0" quotePrefix="0" xfId="0"/>
    <xf numFmtId="0" fontId="2" fillId="2" borderId="0" pivotButton="0" quotePrefix="0" xfId="0"/>
    <xf numFmtId="0" fontId="3" fillId="2" borderId="0" applyAlignment="1" pivotButton="0" quotePrefix="0" xfId="0">
      <alignment vertical="top" wrapText="1"/>
    </xf>
    <xf numFmtId="0" fontId="0" fillId="2" borderId="1" pivotButton="0" quotePrefix="0" xfId="0"/>
    <xf numFmtId="0" fontId="4" fillId="2" borderId="0" pivotButton="0" quotePrefix="0" xfId="0"/>
    <xf numFmtId="0" fontId="5" fillId="2" borderId="0" pivotButton="0" quotePrefix="0" xfId="0"/>
    <xf numFmtId="0" fontId="0" fillId="3" borderId="0" pivotButton="0" quotePrefix="0" xfId="0"/>
    <xf numFmtId="0" fontId="1" fillId="3" borderId="0" pivotButton="0" quotePrefix="0" xfId="0"/>
    <xf numFmtId="0" fontId="6" fillId="3" borderId="0" pivotButton="0" quotePrefix="0" xfId="0"/>
    <xf numFmtId="0" fontId="7" fillId="3" borderId="0" pivotButton="0" quotePrefix="0" xfId="0"/>
    <xf numFmtId="0" fontId="8" fillId="2" borderId="0" pivotButton="0" quotePrefix="0" xfId="0"/>
    <xf numFmtId="0" fontId="9" fillId="2" borderId="0" applyAlignment="1" pivotButton="0" quotePrefix="0" xfId="0">
      <alignment vertical="top" wrapText="1"/>
    </xf>
    <xf numFmtId="0" fontId="10" fillId="2" borderId="0" applyAlignment="1" pivotButton="0" quotePrefix="0" xfId="0">
      <alignment vertical="center"/>
    </xf>
    <xf numFmtId="0" fontId="11" fillId="0" borderId="0" applyAlignment="1" pivotButton="0" quotePrefix="0" xfId="0">
      <alignment/>
    </xf>
    <xf numFmtId="0" fontId="12" fillId="0" borderId="0" applyAlignment="1" pivotButton="0" quotePrefix="0" xfId="0">
      <alignment vertical="top" wrapText="1"/>
    </xf>
    <xf numFmtId="0" fontId="13" fillId="0" borderId="0" applyAlignment="1" pivotButton="0" quotePrefix="0" xfId="0">
      <alignment vertical="top" wrapText="1"/>
    </xf>
    <xf numFmtId="0" fontId="8" fillId="2" borderId="0" applyAlignment="1" pivotButton="0" quotePrefix="0" xfId="0">
      <alignment vertical="center" wrapText="1"/>
    </xf>
    <xf numFmtId="0" fontId="12" fillId="4" borderId="0" pivotButton="0" quotePrefix="0" xfId="0"/>
    <xf numFmtId="0" fontId="0" fillId="4" borderId="0" pivotButton="0" quotePrefix="0" xfId="0"/>
    <xf numFmtId="0" fontId="13" fillId="0" borderId="0" pivotButton="0" quotePrefix="0" xfId="0"/>
    <xf numFmtId="0" fontId="13" fillId="5" borderId="2" pivotButton="0" quotePrefix="0" xfId="0"/>
    <xf numFmtId="0" fontId="11" fillId="0" borderId="0" applyAlignment="1" pivotButton="0" quotePrefix="0" xfId="0">
      <alignment vertical="top" wrapText="1"/>
    </xf>
    <xf numFmtId="164" fontId="13" fillId="5" borderId="2" pivotButton="0" quotePrefix="0" xfId="0"/>
    <xf numFmtId="165" fontId="13" fillId="5" borderId="2" pivotButton="0" quotePrefix="0" xfId="0"/>
    <xf numFmtId="166" fontId="13" fillId="6" borderId="2" pivotButton="0" quotePrefix="0" xfId="0"/>
    <xf numFmtId="166" fontId="13" fillId="5" borderId="2" pivotButton="0" quotePrefix="0" xfId="0"/>
    <xf numFmtId="167" fontId="13" fillId="6" borderId="2" pivotButton="0" quotePrefix="0" xfId="0"/>
    <xf numFmtId="0" fontId="12" fillId="0" borderId="0" pivotButton="0" quotePrefix="0" xfId="0"/>
    <xf numFmtId="167" fontId="12" fillId="7" borderId="2" pivotButton="0" quotePrefix="0" xfId="0"/>
    <xf numFmtId="168" fontId="12" fillId="7" borderId="2" pivotButton="0" quotePrefix="0" xfId="0"/>
    <xf numFmtId="165" fontId="13" fillId="6" borderId="2" pivotButton="0" quotePrefix="0" xfId="0"/>
    <xf numFmtId="0" fontId="14" fillId="8" borderId="0" applyAlignment="1" pivotButton="0" quotePrefix="0" xfId="0">
      <alignment vertical="top" wrapText="1"/>
    </xf>
    <xf numFmtId="0" fontId="15" fillId="9" borderId="0" applyAlignment="1" pivotButton="0" quotePrefix="0" xfId="0">
      <alignment vertical="top" wrapText="1"/>
    </xf>
    <xf numFmtId="0" fontId="1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49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4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1" t="n"/>
      <c r="C2" s="1" t="n"/>
      <c r="D2" s="1" t="n"/>
      <c r="E2" s="1" t="n"/>
      <c r="F2" s="1" t="n"/>
      <c r="G2" s="1" t="n"/>
      <c r="H2" s="1" t="n"/>
    </row>
    <row r="3">
      <c r="A3" s="1" t="n"/>
      <c r="B3" s="2" t="inlineStr">
        <is>
          <t>SETOUT  .  THE SOUTH AFRICAN CONSTRUCTION TOOLKIT</t>
        </is>
      </c>
      <c r="C3" s="1" t="n"/>
      <c r="D3" s="1" t="n"/>
      <c r="E3" s="1" t="n"/>
      <c r="F3" s="1" t="n"/>
      <c r="G3" s="1" t="n"/>
      <c r="H3" s="1" t="n"/>
    </row>
    <row r="4">
      <c r="A4" s="1" t="n"/>
      <c r="B4" s="1" t="n"/>
      <c r="C4" s="1" t="n"/>
      <c r="D4" s="1" t="n"/>
      <c r="E4" s="1" t="n"/>
      <c r="F4" s="1" t="n"/>
      <c r="G4" s="1" t="n"/>
      <c r="H4" s="1" t="n"/>
    </row>
    <row r="5">
      <c r="A5" s="1" t="n"/>
      <c r="B5" s="3" t="inlineStr">
        <is>
          <t>Setout bolt and holding-down bolt mass</t>
        </is>
      </c>
      <c r="C5" s="1" t="n"/>
      <c r="D5" s="1" t="n"/>
      <c r="E5" s="1" t="n"/>
      <c r="F5" s="1" t="n"/>
      <c r="G5" s="1" t="n"/>
      <c r="H5" s="1" t="n"/>
    </row>
    <row r="6">
      <c r="A6" s="1" t="n"/>
      <c r="B6" s="1" t="n"/>
      <c r="C6" s="1" t="n"/>
      <c r="D6" s="1" t="n"/>
      <c r="E6" s="1" t="n"/>
      <c r="F6" s="1" t="n"/>
      <c r="G6" s="1" t="n"/>
      <c r="H6" s="1" t="n"/>
    </row>
    <row r="7">
      <c r="A7" s="1" t="n"/>
      <c r="B7" s="1" t="n"/>
      <c r="C7" s="1" t="n"/>
      <c r="D7" s="1" t="n"/>
      <c r="E7" s="1" t="n"/>
      <c r="F7" s="1" t="n"/>
      <c r="G7" s="1" t="n"/>
      <c r="H7" s="1" t="n"/>
    </row>
    <row r="8">
      <c r="A8" s="1" t="n"/>
      <c r="B8" s="1" t="n"/>
      <c r="C8" s="1" t="n"/>
      <c r="D8" s="1" t="n"/>
      <c r="E8" s="1" t="n"/>
      <c r="F8" s="1" t="n"/>
      <c r="G8" s="1" t="n"/>
      <c r="H8" s="1" t="n"/>
    </row>
    <row r="9">
      <c r="A9" s="1" t="n"/>
      <c r="B9" s="4" t="inlineStr">
        <is>
          <t>Works out the mass of bolts, holding-down bolts and anchors: barrel, anchor plate, nuts and washers per bolt, times the number off, for the bill or for checking a supplier's weight.</t>
        </is>
      </c>
      <c r="H9" s="1" t="n"/>
    </row>
    <row r="10">
      <c r="A10" s="1" t="n"/>
      <c r="H10" s="1" t="n"/>
    </row>
    <row r="11">
      <c r="A11" s="1" t="n"/>
      <c r="H11" s="1" t="n"/>
    </row>
    <row r="12">
      <c r="A12" s="1" t="n"/>
      <c r="B12" s="1" t="n"/>
      <c r="C12" s="1" t="n"/>
      <c r="D12" s="1" t="n"/>
      <c r="E12" s="1" t="n"/>
      <c r="F12" s="1" t="n"/>
      <c r="G12" s="1" t="n"/>
      <c r="H12" s="1" t="n"/>
    </row>
    <row r="13">
      <c r="A13" s="1" t="n"/>
      <c r="B13" s="5" t="n"/>
      <c r="C13" s="5" t="n"/>
      <c r="D13" s="5" t="n"/>
      <c r="E13" s="5" t="n"/>
      <c r="F13" s="5" t="n"/>
      <c r="G13" s="5" t="n"/>
      <c r="H13" s="1" t="n"/>
    </row>
    <row r="14">
      <c r="A14" s="1" t="n"/>
      <c r="B14" s="1" t="n"/>
      <c r="C14" s="1" t="n"/>
      <c r="D14" s="1" t="n"/>
      <c r="E14" s="1" t="n"/>
      <c r="F14" s="1" t="n"/>
      <c r="G14" s="1" t="n"/>
      <c r="H14" s="1" t="n"/>
    </row>
    <row r="15">
      <c r="A15" s="1" t="n"/>
      <c r="B15" s="2" t="inlineStr">
        <is>
          <t>WHAT'S IN THIS WORKBOOK</t>
        </is>
      </c>
      <c r="C15" s="1" t="n"/>
      <c r="D15" s="1" t="n"/>
      <c r="E15" s="1" t="n"/>
      <c r="F15" s="1" t="n"/>
      <c r="G15" s="1" t="n"/>
      <c r="H15" s="1" t="n"/>
    </row>
    <row r="16">
      <c r="A16" s="1" t="n"/>
      <c r="B16" s="6" t="inlineStr">
        <is>
          <t>How to use</t>
        </is>
      </c>
      <c r="C16" s="7" t="inlineStr">
        <is>
          <t>Step by step, and why each step is there.</t>
        </is>
      </c>
      <c r="D16" s="1" t="n"/>
      <c r="E16" s="1" t="n"/>
      <c r="F16" s="1" t="n"/>
      <c r="G16" s="1" t="n"/>
      <c r="H16" s="1" t="n"/>
    </row>
    <row r="17">
      <c r="A17" s="1" t="n"/>
      <c r="B17" s="6" t="inlineStr">
        <is>
          <t>Project</t>
        </is>
      </c>
      <c r="C17" s="7" t="inlineStr">
        <is>
          <t>Job, drawing and revision.</t>
        </is>
      </c>
      <c r="D17" s="1" t="n"/>
      <c r="E17" s="1" t="n"/>
      <c r="F17" s="1" t="n"/>
      <c r="G17" s="1" t="n"/>
      <c r="H17" s="1" t="n"/>
    </row>
    <row r="18">
      <c r="A18" s="1" t="n"/>
      <c r="B18" s="6" t="inlineStr">
        <is>
          <t>Fastener data</t>
        </is>
      </c>
      <c r="C18" s="7" t="inlineStr">
        <is>
          <t>Barrel kg/m, nut and washer mass for M6 to M72.</t>
        </is>
      </c>
      <c r="D18" s="1" t="n"/>
      <c r="E18" s="1" t="n"/>
      <c r="F18" s="1" t="n"/>
      <c r="G18" s="1" t="n"/>
      <c r="H18" s="1" t="n"/>
    </row>
    <row r="19">
      <c r="A19" s="1" t="n"/>
      <c r="B19" s="6" t="inlineStr">
        <is>
          <t>Bolts</t>
        </is>
      </c>
      <c r="C19" s="7" t="inlineStr">
        <is>
          <t>One line per bolt type: size, number, length, plate, nuts, washers.</t>
        </is>
      </c>
      <c r="D19" s="1" t="n"/>
      <c r="E19" s="1" t="n"/>
      <c r="F19" s="1" t="n"/>
      <c r="G19" s="1" t="n"/>
      <c r="H19" s="1" t="n"/>
    </row>
    <row r="20">
      <c r="A20" s="1" t="n"/>
      <c r="B20" s="6" t="inlineStr">
        <is>
          <t>Standards</t>
        </is>
      </c>
      <c r="C20" s="7" t="inlineStr">
        <is>
          <t>ASAQS, SAISC and SANS references and their status.</t>
        </is>
      </c>
      <c r="D20" s="1" t="n"/>
      <c r="E20" s="1" t="n"/>
      <c r="F20" s="1" t="n"/>
      <c r="G20" s="1" t="n"/>
      <c r="H20" s="1" t="n"/>
    </row>
    <row r="21">
      <c r="A21" s="1" t="n"/>
      <c r="B21" s="6" t="inlineStr">
        <is>
          <t>Sources</t>
        </is>
      </c>
      <c r="C21" s="7" t="inlineStr">
        <is>
          <t>Where the data came from.</t>
        </is>
      </c>
      <c r="D21" s="1" t="n"/>
      <c r="E21" s="1" t="n"/>
      <c r="F21" s="1" t="n"/>
      <c r="G21" s="1" t="n"/>
      <c r="H21" s="1" t="n"/>
    </row>
    <row r="22">
      <c r="A22" s="1" t="n"/>
      <c r="B22" s="1" t="n"/>
      <c r="C22" s="1" t="n"/>
      <c r="D22" s="1" t="n"/>
      <c r="E22" s="1" t="n"/>
      <c r="F22" s="1" t="n"/>
      <c r="G22" s="1" t="n"/>
      <c r="H22" s="1" t="n"/>
    </row>
    <row r="23">
      <c r="A23" s="1" t="n"/>
      <c r="B23" s="1" t="n"/>
      <c r="C23" s="1" t="n"/>
      <c r="D23" s="1" t="n"/>
      <c r="E23" s="1" t="n"/>
      <c r="F23" s="1" t="n"/>
      <c r="G23" s="1" t="n"/>
      <c r="H23" s="1" t="n"/>
    </row>
    <row r="24">
      <c r="A24" s="1" t="n"/>
      <c r="B24" s="1" t="n"/>
      <c r="C24" s="1" t="n"/>
      <c r="D24" s="1" t="n"/>
      <c r="E24" s="1" t="n"/>
      <c r="F24" s="1" t="n"/>
      <c r="G24" s="1" t="n"/>
      <c r="H24" s="1" t="n"/>
    </row>
    <row r="25">
      <c r="A25" s="1" t="n"/>
      <c r="B25" s="1" t="n"/>
      <c r="C25" s="1" t="n"/>
      <c r="D25" s="1" t="n"/>
      <c r="E25" s="1" t="n"/>
      <c r="F25" s="1" t="n"/>
      <c r="G25" s="1" t="n"/>
      <c r="H25" s="1" t="n"/>
    </row>
    <row r="26">
      <c r="A26" s="1" t="n"/>
      <c r="B26" s="1" t="n"/>
      <c r="C26" s="1" t="n"/>
      <c r="D26" s="1" t="n"/>
      <c r="E26" s="1" t="n"/>
      <c r="F26" s="1" t="n"/>
      <c r="G26" s="1" t="n"/>
      <c r="H26" s="1" t="n"/>
    </row>
    <row r="27">
      <c r="A27" s="1" t="n"/>
      <c r="B27" s="1" t="n"/>
      <c r="C27" s="1" t="n"/>
      <c r="D27" s="1" t="n"/>
      <c r="E27" s="1" t="n"/>
      <c r="F27" s="1" t="n"/>
      <c r="G27" s="1" t="n"/>
      <c r="H27" s="1" t="n"/>
    </row>
    <row r="28">
      <c r="A28" s="1" t="n"/>
      <c r="B28" s="1" t="n"/>
      <c r="C28" s="1" t="n"/>
      <c r="D28" s="1" t="n"/>
      <c r="E28" s="1" t="n"/>
      <c r="F28" s="1" t="n"/>
      <c r="G28" s="1" t="n"/>
      <c r="H28" s="1" t="n"/>
    </row>
    <row r="29">
      <c r="A29" s="1" t="n"/>
      <c r="B29" s="1" t="n"/>
      <c r="C29" s="1" t="n"/>
      <c r="D29" s="1" t="n"/>
      <c r="E29" s="1" t="n"/>
      <c r="F29" s="1" t="n"/>
      <c r="G29" s="1" t="n"/>
      <c r="H29" s="1" t="n"/>
    </row>
    <row r="30">
      <c r="A30" s="1" t="n"/>
      <c r="B30" s="8" t="n"/>
      <c r="C30" s="8" t="n"/>
      <c r="D30" s="8" t="n"/>
      <c r="E30" s="8" t="n"/>
      <c r="F30" s="8" t="n"/>
      <c r="G30" s="8" t="n"/>
      <c r="H30" s="1" t="n"/>
    </row>
    <row r="31">
      <c r="A31" s="1" t="n"/>
      <c r="B31" s="9" t="inlineStr">
        <is>
          <t>MORE FROM SETOUT - FREE AT SETOUT.CO.ZA</t>
        </is>
      </c>
      <c r="C31" s="8" t="n"/>
      <c r="D31" s="8" t="n"/>
      <c r="E31" s="8" t="n"/>
      <c r="F31" s="8" t="n"/>
      <c r="G31" s="8" t="n"/>
      <c r="H31" s="1" t="n"/>
    </row>
    <row r="32">
      <c r="A32" s="1" t="n"/>
      <c r="B32" s="10" t="inlineStr">
        <is>
          <t>Measurement calculator pack - steel, roads, rebar, bolts</t>
        </is>
      </c>
      <c r="C32" s="8" t="n"/>
      <c r="D32" s="8" t="n"/>
      <c r="E32" s="8" t="n"/>
      <c r="F32" s="11">
        <f>HYPERLINK("https://setout.co.za/tools/measure","setout.co.za/tools/measure")</f>
        <v/>
      </c>
      <c r="G32" s="8" t="n"/>
      <c r="H32" s="1" t="n"/>
    </row>
    <row r="33">
      <c r="A33" s="1" t="n"/>
      <c r="B33" s="10" t="inlineStr">
        <is>
          <t>P&amp;G calculator pack - preliminaries and general</t>
        </is>
      </c>
      <c r="C33" s="8" t="n"/>
      <c r="D33" s="8" t="n"/>
      <c r="E33" s="8" t="n"/>
      <c r="F33" s="11">
        <f>HYPERLINK("https://setout.co.za/tools/pg","setout.co.za/tools/pg")</f>
        <v/>
      </c>
      <c r="G33" s="8" t="n"/>
      <c r="H33" s="1" t="n"/>
    </row>
    <row r="34">
      <c r="A34" s="1" t="n"/>
      <c r="B34" s="10" t="inlineStr">
        <is>
          <t>BoQ Pricer - price a bill against benchmark rates</t>
        </is>
      </c>
      <c r="C34" s="8" t="n"/>
      <c r="D34" s="8" t="n"/>
      <c r="E34" s="8" t="n"/>
      <c r="F34" s="11">
        <f>HYPERLINK("https://setout.co.za/tools/boq-pricer","setout.co.za/tools/boq-pricer")</f>
        <v/>
      </c>
      <c r="G34" s="8" t="n"/>
      <c r="H34" s="1" t="n"/>
    </row>
    <row r="35">
      <c r="A35" s="1" t="n"/>
      <c r="B35" s="10" t="inlineStr">
        <is>
          <t>Free construction calculators</t>
        </is>
      </c>
      <c r="C35" s="8" t="n"/>
      <c r="D35" s="8" t="n"/>
      <c r="E35" s="8" t="n"/>
      <c r="F35" s="11">
        <f>HYPERLINK("https://setout.co.za/calculators","setout.co.za/calculators")</f>
        <v/>
      </c>
      <c r="G35" s="8" t="n"/>
      <c r="H35" s="1" t="n"/>
    </row>
    <row r="36">
      <c r="A36" s="1" t="n"/>
      <c r="B36" s="10" t="inlineStr">
        <is>
          <t>The Rate Sheet - one email a month on what moved</t>
        </is>
      </c>
      <c r="C36" s="8" t="n"/>
      <c r="D36" s="8" t="n"/>
      <c r="E36" s="8" t="n"/>
      <c r="F36" s="11">
        <f>HYPERLINK("https://setout.co.za/newsletter","setout.co.za/newsletter")</f>
        <v/>
      </c>
      <c r="G36" s="8" t="n"/>
      <c r="H36" s="1" t="n"/>
    </row>
    <row r="37">
      <c r="A37" s="1" t="n"/>
      <c r="B37" s="1" t="n"/>
      <c r="C37" s="1" t="n"/>
      <c r="D37" s="1" t="n"/>
      <c r="E37" s="1" t="n"/>
      <c r="F37" s="1" t="n"/>
      <c r="G37" s="1" t="n"/>
      <c r="H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</row>
    <row r="39">
      <c r="A39" s="1" t="n"/>
      <c r="B39" s="12" t="inlineStr">
        <is>
          <t>Want a second pair of eyes on your steel and bolt quantities?  hello@setout.co.za</t>
        </is>
      </c>
      <c r="C39" s="1" t="n"/>
      <c r="D39" s="1" t="n"/>
      <c r="E39" s="1" t="n"/>
      <c r="F39" s="1" t="n"/>
      <c r="G39" s="1" t="n"/>
      <c r="H39" s="1" t="n"/>
    </row>
    <row r="40">
      <c r="A40" s="1" t="n"/>
      <c r="B40" s="1" t="n"/>
      <c r="C40" s="1" t="n"/>
      <c r="D40" s="1" t="n"/>
      <c r="E40" s="1" t="n"/>
      <c r="F40" s="1" t="n"/>
      <c r="G40" s="1" t="n"/>
      <c r="H40" s="1" t="n"/>
    </row>
    <row r="41">
      <c r="A41" s="1" t="n"/>
      <c r="B41" s="13" t="inlineStr">
        <is>
          <t>Planning-stage quantities and estimates, not a final account or a quote. Measure to the standard your contract names and check every quantity against the drawings. General guidance - not professional, engineering or legal advice. Version 1 - 19/10/2026.</t>
        </is>
      </c>
      <c r="H41" s="1" t="n"/>
    </row>
    <row r="42">
      <c r="A42" s="1" t="n"/>
      <c r="H42" s="1" t="n"/>
    </row>
    <row r="43">
      <c r="A43" s="1" t="n"/>
      <c r="H43" s="1" t="n"/>
    </row>
    <row r="44">
      <c r="A44" s="1" t="n"/>
      <c r="B44" s="1" t="n"/>
      <c r="C44" s="1" t="n"/>
      <c r="D44" s="1" t="n"/>
      <c r="E44" s="1" t="n"/>
      <c r="F44" s="1" t="n"/>
      <c r="G44" s="1" t="n"/>
      <c r="H44" s="1" t="n"/>
    </row>
    <row r="45">
      <c r="A45" s="1" t="n"/>
      <c r="B45" s="1" t="n"/>
      <c r="C45" s="1" t="n"/>
      <c r="D45" s="1" t="n"/>
      <c r="E45" s="1" t="n"/>
      <c r="F45" s="1" t="n"/>
      <c r="G45" s="1" t="n"/>
      <c r="H45" s="1" t="n"/>
    </row>
    <row r="46">
      <c r="A46" s="1" t="n"/>
      <c r="B46" s="1" t="n"/>
      <c r="C46" s="1" t="n"/>
      <c r="D46" s="1" t="n"/>
      <c r="E46" s="1" t="n"/>
      <c r="F46" s="1" t="n"/>
      <c r="G46" s="1" t="n"/>
      <c r="H46" s="1" t="n"/>
    </row>
    <row r="47">
      <c r="A47" s="1" t="n"/>
      <c r="B47" s="1" t="n"/>
      <c r="C47" s="1" t="n"/>
      <c r="D47" s="1" t="n"/>
      <c r="E47" s="1" t="n"/>
      <c r="F47" s="1" t="n"/>
      <c r="G47" s="1" t="n"/>
      <c r="H47" s="1" t="n"/>
    </row>
    <row r="48">
      <c r="A48" s="1" t="n"/>
      <c r="B48" s="1" t="n"/>
      <c r="C48" s="1" t="n"/>
      <c r="D48" s="1" t="n"/>
      <c r="E48" s="1" t="n"/>
      <c r="F48" s="1" t="n"/>
      <c r="G48" s="1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</sheetData>
  <mergeCells count="2">
    <mergeCell ref="B9:G11"/>
    <mergeCell ref="B41:G43"/>
  </mergeCells>
  <pageMargins left="0.75" right="0.75" top="1" bottom="1" header="0.5" footer="0.5"/>
  <pageSetup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21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 ht="30" customHeight="1">
      <c r="A1" s="14" t="inlineStr">
        <is>
          <t>Setout bolt and holding-down bolt mass</t>
        </is>
      </c>
      <c r="B1" s="1" t="n"/>
    </row>
    <row r="2">
      <c r="A2" s="15" t="inlineStr">
        <is>
          <t>Setout | setout.co.za/tools/measure | v1 19/10/2026</t>
        </is>
      </c>
    </row>
    <row r="4">
      <c r="A4" s="12" t="inlineStr">
        <is>
          <t>What it does</t>
        </is>
      </c>
      <c r="B4" s="1" t="n"/>
    </row>
    <row r="5">
      <c r="A5" s="16" t="inlineStr">
        <is>
          <t>What it does</t>
        </is>
      </c>
      <c r="B5" s="17" t="inlineStr">
        <is>
          <t>Gives the mass of each bolt assembly - barrel, anchor plate, nuts and washers - and the total for the number off.</t>
        </is>
      </c>
    </row>
    <row r="6">
      <c r="A6" s="16" t="inlineStr">
        <is>
          <t>Who it is for</t>
        </is>
      </c>
      <c r="B6" s="17" t="inlineStr">
        <is>
          <t>QSs and estimators pricing holding-down bolts and anchors by mass, and fabricators checking a supplier's delivery weight.</t>
        </is>
      </c>
    </row>
    <row r="8">
      <c r="A8" s="12" t="inlineStr">
        <is>
          <t>Step by step</t>
        </is>
      </c>
      <c r="B8" s="1" t="n"/>
    </row>
    <row r="9">
      <c r="A9" s="16" t="inlineStr">
        <is>
          <t>1. Fill in Project</t>
        </is>
      </c>
      <c r="B9" s="17" t="inlineStr">
        <is>
          <t>Job and drawing. Why: bolt schedules change with the foundation drawings.</t>
        </is>
      </c>
    </row>
    <row r="10">
      <c r="A10" s="16" t="inlineStr">
        <is>
          <t>2. One line per bolt type</t>
        </is>
      </c>
      <c r="B10" s="17" t="inlineStr">
        <is>
          <t>Pick the diameter, enter the number off and the barrel length in mm. Why: mass = length x mass per metre of the barrel, and bolts of the same size and length weigh the same, so one line covers them all.</t>
        </is>
      </c>
    </row>
    <row r="11">
      <c r="A11" s="16" t="inlineStr">
        <is>
          <t>3. Anchor plate</t>
        </is>
      </c>
      <c r="B11" s="17" t="inlineStr">
        <is>
          <t>If the bolt has an anchor or plate washer, enter its length, width and thickness in mm. Why: a 100 x 100 x 10 plate adds 0.785 kg per bolt, which is more than the nut.</t>
        </is>
      </c>
    </row>
    <row r="12">
      <c r="A12" s="16" t="inlineStr">
        <is>
          <t>4. Nuts and washers</t>
        </is>
      </c>
      <c r="B12" s="17" t="inlineStr">
        <is>
          <t>Enter how many nuts and washers each bolt carries. Holding-down bolts often have two nuts (a levelling nut and a locking nut). Why: the source template ignored these numbers on most sizes, so double-nutted bolts were under-measured.</t>
        </is>
      </c>
    </row>
    <row r="13">
      <c r="A13" s="16" t="inlineStr">
        <is>
          <t>5. Read the total</t>
        </is>
      </c>
      <c r="B13" s="17" t="inlineStr">
        <is>
          <t>Mass per bolt and total kg and tonnes. Why: holding-down bolts are often billed by number but bought by mass, and the mass is what you check the delivery against.</t>
        </is>
      </c>
    </row>
    <row r="15">
      <c r="A15" s="12" t="inlineStr">
        <is>
          <t>Measuring rules</t>
        </is>
      </c>
      <c r="B15" s="1" t="n"/>
    </row>
    <row r="16">
      <c r="A16" s="16" t="inlineStr">
        <is>
          <t>Number or mass</t>
        </is>
      </c>
      <c r="B16" s="17" t="inlineStr">
        <is>
          <t>Bills commonly measure holding-down bolts by number, stating diameter and length, with the assembly described. Use the mass here to check the rate or a supplier's delivery. Follow your bill's preambles.</t>
        </is>
      </c>
    </row>
    <row r="17">
      <c r="A17" s="16" t="inlineStr">
        <is>
          <t>Barrel mass</t>
        </is>
      </c>
      <c r="B17" s="17" t="inlineStr">
        <is>
          <t>Barrel mass is the full shank at nominal diameter: pi/4 x d^2 x 7 850 kg/m3. Threads make the real bolt slightly lighter; ignore that for measurement.</t>
        </is>
      </c>
    </row>
    <row r="18">
      <c r="A18" s="16" t="inlineStr">
        <is>
          <t>Nut and washer masses</t>
        </is>
      </c>
      <c r="B18" s="17" t="inlineStr">
        <is>
          <t>Carried from the source template. They are typical for ISO metric hexagon nuts and plain washers but have not been checked against a supplier's table - confirm them before you rely on them.</t>
        </is>
      </c>
    </row>
    <row r="20">
      <c r="A20" s="12" t="inlineStr">
        <is>
          <t>What changed from the source template</t>
        </is>
      </c>
      <c r="B20" s="1" t="n"/>
    </row>
    <row r="21">
      <c r="A21" s="16" t="inlineStr">
        <is>
          <t>Fixed</t>
        </is>
      </c>
      <c r="B21" s="17" t="inlineStr">
        <is>
          <t>Only the M6 row multiplied nut and washer mass by the number per bolt; every other size added one nut and one washer whatever was entered. All sizes now use the numbers. The date was =TODAY(), which changes every time the file opens; it is now a typed input. Barrel masses are now calculated from the diameter. The sheets were named for a past job (Reagents, Thickeners) and two were empty; removed.</t>
        </is>
      </c>
    </row>
  </sheetData>
  <pageMargins left="0.75" right="0.75" top="1" bottom="1" header="0.5" footer="0.5"/>
  <pageSetup orientation="landscape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9"/>
  <sheetViews>
    <sheetView showGridLines="0" workbookViewId="0">
      <selection activeCell="A1" sqref="A1"/>
    </sheetView>
  </sheetViews>
  <sheetFormatPr baseColWidth="8" defaultRowHeight="15"/>
  <cols>
    <col width="40" customWidth="1" min="1" max="1"/>
    <col width="4" customWidth="1" min="2" max="2"/>
    <col width="22" customWidth="1" min="3" max="3"/>
    <col width="70" customWidth="1" min="4" max="4"/>
  </cols>
  <sheetData>
    <row r="1" ht="30" customHeight="1">
      <c r="A1" s="14" t="inlineStr">
        <is>
          <t>Project inputs</t>
        </is>
      </c>
      <c r="B1" s="1" t="n"/>
      <c r="C1" s="1" t="n"/>
      <c r="D1" s="1" t="n"/>
    </row>
    <row r="2">
      <c r="A2" s="15" t="inlineStr">
        <is>
          <t>Green cells are inputs. The values shown are a worked example; overwrite them.</t>
        </is>
      </c>
    </row>
    <row r="3" ht="30" customHeight="1">
      <c r="A3" s="18" t="inlineStr">
        <is>
          <t>Input</t>
        </is>
      </c>
      <c r="B3" s="18" t="inlineStr"/>
      <c r="C3" s="18" t="inlineStr">
        <is>
          <t>Value</t>
        </is>
      </c>
      <c r="D3" s="18" t="inlineStr">
        <is>
          <t>Why it matters</t>
        </is>
      </c>
    </row>
    <row r="4">
      <c r="A4" s="19" t="inlineStr">
        <is>
          <t>Job</t>
        </is>
      </c>
      <c r="B4" s="20" t="n"/>
      <c r="C4" s="20" t="n"/>
      <c r="D4" s="20" t="n"/>
    </row>
    <row r="5">
      <c r="A5" s="21" t="inlineStr">
        <is>
          <t>Project</t>
        </is>
      </c>
      <c r="C5" s="22" t="inlineStr">
        <is>
          <t>Example - thickener foundation holding-down bolts</t>
        </is>
      </c>
      <c r="D5" s="23" t="inlineStr">
        <is>
          <t>Appears on every printout.</t>
        </is>
      </c>
    </row>
    <row r="6">
      <c r="A6" s="21" t="inlineStr">
        <is>
          <t>Drawing / revision</t>
        </is>
      </c>
      <c r="C6" s="22" t="inlineStr">
        <is>
          <t>Example CH-085 rev 0</t>
        </is>
      </c>
      <c r="D6" s="23" t="inlineStr"/>
    </row>
    <row r="7">
      <c r="A7" s="21" t="inlineStr">
        <is>
          <t>Date measured</t>
        </is>
      </c>
      <c r="C7" s="24" t="n">
        <v>46314</v>
      </c>
      <c r="D7" s="23" t="inlineStr">
        <is>
          <t>Typed, not =TODAY().</t>
        </is>
      </c>
    </row>
    <row r="8">
      <c r="A8" s="19" t="inlineStr">
        <is>
          <t>Constants</t>
        </is>
      </c>
      <c r="B8" s="20" t="n"/>
      <c r="C8" s="20" t="n"/>
      <c r="D8" s="20" t="n"/>
    </row>
    <row r="9">
      <c r="A9" s="21" t="inlineStr">
        <is>
          <t>Steel density (kg/m3)</t>
        </is>
      </c>
      <c r="C9" s="25" t="n">
        <v>7850</v>
      </c>
      <c r="D9" s="23" t="inlineStr">
        <is>
          <t>Used for barrel and plate mass.</t>
        </is>
      </c>
    </row>
  </sheetData>
  <pageMargins left="0.75" right="0.75" top="1" bottom="1" header="0.5" footer="0.5"/>
  <pageSetup orientation="landscape" paperSize="9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8"/>
  <sheetViews>
    <sheetView showGridLines="0"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14" customWidth="1" min="3" max="3"/>
    <col width="14" customWidth="1" min="4" max="4"/>
    <col width="40" customWidth="1" min="5" max="5"/>
  </cols>
  <sheetData>
    <row r="1" ht="30" customHeight="1">
      <c r="A1" s="14" t="inlineStr">
        <is>
          <t>Fastener data</t>
        </is>
      </c>
      <c r="B1" s="1" t="n"/>
      <c r="C1" s="1" t="n"/>
      <c r="D1" s="1" t="n"/>
      <c r="E1" s="1" t="n"/>
    </row>
    <row r="2">
      <c r="A2" s="15" t="inlineStr">
        <is>
          <t>Barrel kg/m is calculated. Nut and washer masses are carried from the source template - confirm against your supplier's table.</t>
        </is>
      </c>
    </row>
    <row r="4" ht="30" customHeight="1">
      <c r="A4" s="18" t="inlineStr">
        <is>
          <t>Size</t>
        </is>
      </c>
      <c r="B4" s="18" t="inlineStr">
        <is>
          <t>Dia mm</t>
        </is>
      </c>
      <c r="C4" s="18" t="inlineStr">
        <is>
          <t>Barrel kg/m</t>
        </is>
      </c>
      <c r="D4" s="18" t="inlineStr">
        <is>
          <t>Nut kg</t>
        </is>
      </c>
      <c r="E4" s="18" t="inlineStr">
        <is>
          <t>Washer kg</t>
        </is>
      </c>
    </row>
    <row r="5">
      <c r="A5" s="21" t="inlineStr">
        <is>
          <t>M6</t>
        </is>
      </c>
      <c r="B5" t="n">
        <v>6</v>
      </c>
      <c r="C5" s="26">
        <f>PI()/4*(B5/1000)^2*p_density</f>
        <v/>
      </c>
      <c r="D5" s="27" t="n">
        <v>0.002</v>
      </c>
      <c r="E5" s="27" t="n">
        <v>0.002</v>
      </c>
    </row>
    <row r="6">
      <c r="A6" s="21" t="inlineStr">
        <is>
          <t>M8</t>
        </is>
      </c>
      <c r="B6" t="n">
        <v>8</v>
      </c>
      <c r="C6" s="26">
        <f>PI()/4*(B6/1000)^2*p_density</f>
        <v/>
      </c>
      <c r="D6" s="27" t="n">
        <v>0.004</v>
      </c>
      <c r="E6" s="27" t="n">
        <v>0.003</v>
      </c>
    </row>
    <row r="7">
      <c r="A7" s="21" t="inlineStr">
        <is>
          <t>M10</t>
        </is>
      </c>
      <c r="B7" t="n">
        <v>10</v>
      </c>
      <c r="C7" s="26">
        <f>PI()/4*(B7/1000)^2*p_density</f>
        <v/>
      </c>
      <c r="D7" s="27" t="n">
        <v>0.01</v>
      </c>
      <c r="E7" s="27" t="n">
        <v>0.006</v>
      </c>
    </row>
    <row r="8">
      <c r="A8" s="21" t="inlineStr">
        <is>
          <t>M12</t>
        </is>
      </c>
      <c r="B8" t="n">
        <v>12</v>
      </c>
      <c r="C8" s="26">
        <f>PI()/4*(B8/1000)^2*p_density</f>
        <v/>
      </c>
      <c r="D8" s="27" t="n">
        <v>0.015</v>
      </c>
      <c r="E8" s="27" t="n">
        <v>0.008</v>
      </c>
    </row>
    <row r="9">
      <c r="A9" s="21" t="inlineStr">
        <is>
          <t>M16</t>
        </is>
      </c>
      <c r="B9" t="n">
        <v>16</v>
      </c>
      <c r="C9" s="26">
        <f>PI()/4*(B9/1000)^2*p_density</f>
        <v/>
      </c>
      <c r="D9" s="27" t="n">
        <v>0.03</v>
      </c>
      <c r="E9" s="27" t="n">
        <v>0.011</v>
      </c>
    </row>
    <row r="10">
      <c r="A10" s="21" t="inlineStr">
        <is>
          <t>M20</t>
        </is>
      </c>
      <c r="B10" t="n">
        <v>20</v>
      </c>
      <c r="C10" s="26">
        <f>PI()/4*(B10/1000)^2*p_density</f>
        <v/>
      </c>
      <c r="D10" s="27" t="n">
        <v>0.059</v>
      </c>
      <c r="E10" s="27" t="n">
        <v>0.017</v>
      </c>
    </row>
    <row r="11">
      <c r="A11" s="21" t="inlineStr">
        <is>
          <t>M24</t>
        </is>
      </c>
      <c r="B11" t="n">
        <v>24</v>
      </c>
      <c r="C11" s="26">
        <f>PI()/4*(B11/1000)^2*p_density</f>
        <v/>
      </c>
      <c r="D11" s="27" t="n">
        <v>0.101</v>
      </c>
      <c r="E11" s="27" t="n">
        <v>0.036</v>
      </c>
    </row>
    <row r="12">
      <c r="A12" s="21" t="inlineStr">
        <is>
          <t>M30</t>
        </is>
      </c>
      <c r="B12" t="n">
        <v>30</v>
      </c>
      <c r="C12" s="26">
        <f>PI()/4*(B12/1000)^2*p_density</f>
        <v/>
      </c>
      <c r="D12" s="27" t="n">
        <v>0.209</v>
      </c>
      <c r="E12" s="27" t="n">
        <v>0.041</v>
      </c>
    </row>
    <row r="13">
      <c r="A13" s="21" t="inlineStr">
        <is>
          <t>M36</t>
        </is>
      </c>
      <c r="B13" t="n">
        <v>36</v>
      </c>
      <c r="C13" s="26">
        <f>PI()/4*(B13/1000)^2*p_density</f>
        <v/>
      </c>
      <c r="D13" s="27" t="n">
        <v>0.35</v>
      </c>
      <c r="E13" s="27" t="n">
        <v>0.112</v>
      </c>
    </row>
    <row r="14">
      <c r="A14" s="21" t="inlineStr">
        <is>
          <t>M42</t>
        </is>
      </c>
      <c r="B14" t="n">
        <v>42</v>
      </c>
      <c r="C14" s="26">
        <f>PI()/4*(B14/1000)^2*p_density</f>
        <v/>
      </c>
      <c r="D14" s="27" t="n">
        <v>0.602</v>
      </c>
      <c r="E14" s="27" t="n">
        <v>0.202</v>
      </c>
    </row>
    <row r="15">
      <c r="A15" s="21" t="inlineStr">
        <is>
          <t>M48</t>
        </is>
      </c>
      <c r="B15" t="n">
        <v>48</v>
      </c>
      <c r="C15" s="26">
        <f>PI()/4*(B15/1000)^2*p_density</f>
        <v/>
      </c>
      <c r="D15" s="27" t="n">
        <v>0.957</v>
      </c>
      <c r="E15" s="27" t="n">
        <v>0.333</v>
      </c>
    </row>
    <row r="16">
      <c r="A16" s="21" t="inlineStr">
        <is>
          <t>M56</t>
        </is>
      </c>
      <c r="B16" t="n">
        <v>56</v>
      </c>
      <c r="C16" s="26">
        <f>PI()/4*(B16/1000)^2*p_density</f>
        <v/>
      </c>
      <c r="D16" s="27" t="n">
        <v>1.319</v>
      </c>
      <c r="E16" s="27" t="n">
        <v>0.407</v>
      </c>
    </row>
    <row r="17">
      <c r="A17" s="21" t="inlineStr">
        <is>
          <t>M64</t>
        </is>
      </c>
      <c r="B17" t="n">
        <v>64</v>
      </c>
      <c r="C17" s="26">
        <f>PI()/4*(B17/1000)^2*p_density</f>
        <v/>
      </c>
      <c r="D17" s="27" t="n">
        <v>1.82</v>
      </c>
      <c r="E17" s="27" t="n">
        <v>0.481</v>
      </c>
    </row>
    <row r="18">
      <c r="A18" s="21" t="inlineStr">
        <is>
          <t>M72</t>
        </is>
      </c>
      <c r="B18" t="n">
        <v>72</v>
      </c>
      <c r="C18" s="26">
        <f>PI()/4*(B18/1000)^2*p_density</f>
        <v/>
      </c>
      <c r="D18" s="27" t="n">
        <v>2.462</v>
      </c>
      <c r="E18" s="27" t="n">
        <v>0.5620000000000001</v>
      </c>
    </row>
  </sheetData>
  <pageMargins left="0.75" right="0.75" top="1" bottom="1" header="0.5" footer="0.5"/>
  <pageSetup orientation="landscape" paperSize="9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P68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0" customWidth="1" min="1" max="1"/>
    <col width="8" customWidth="1" min="2" max="2"/>
    <col width="8" customWidth="1" min="3" max="3"/>
    <col width="10" customWidth="1" min="4" max="4"/>
    <col width="9" customWidth="1" min="5" max="5"/>
    <col width="9" customWidth="1" min="6" max="6"/>
    <col width="9" customWidth="1" min="7" max="7"/>
    <col width="8" customWidth="1" min="8" max="8"/>
    <col width="9" customWidth="1" min="9" max="9"/>
    <col width="10" customWidth="1" min="10" max="10"/>
    <col width="10" customWidth="1" min="11" max="11"/>
    <col width="10" customWidth="1" min="12" max="12"/>
    <col width="10" customWidth="1" min="13" max="13"/>
    <col width="11" customWidth="1" min="14" max="14"/>
    <col width="12" customWidth="1" min="15" max="15"/>
  </cols>
  <sheetData>
    <row r="1" ht="30" customHeight="1">
      <c r="A1" s="14" t="inlineStr">
        <is>
          <t>Bolt mass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</row>
    <row r="2">
      <c r="A2" s="15" t="inlineStr">
        <is>
          <t>Mass per bolt = barrel + plate + nuts x nut mass + washers x washer mass. Green cells are inputs.</t>
        </is>
      </c>
    </row>
    <row r="4" ht="30" customHeight="1">
      <c r="A4" s="18" t="inlineStr">
        <is>
          <t>Description</t>
        </is>
      </c>
      <c r="B4" s="18" t="inlineStr">
        <is>
          <t>Size</t>
        </is>
      </c>
      <c r="C4" s="18" t="inlineStr">
        <is>
          <t>No. off</t>
        </is>
      </c>
      <c r="D4" s="18" t="inlineStr">
        <is>
          <t>Length mm</t>
        </is>
      </c>
      <c r="E4" s="18" t="inlineStr">
        <is>
          <t>Plate L mm</t>
        </is>
      </c>
      <c r="F4" s="18" t="inlineStr">
        <is>
          <t>Plate W mm</t>
        </is>
      </c>
      <c r="G4" s="18" t="inlineStr">
        <is>
          <t>Plate t mm</t>
        </is>
      </c>
      <c r="H4" s="18" t="inlineStr">
        <is>
          <t>Nuts per bolt</t>
        </is>
      </c>
      <c r="I4" s="18" t="inlineStr">
        <is>
          <t>Washers per bolt</t>
        </is>
      </c>
      <c r="J4" s="18" t="inlineStr">
        <is>
          <t>Barrel kg</t>
        </is>
      </c>
      <c r="K4" s="18" t="inlineStr">
        <is>
          <t>Plate kg</t>
        </is>
      </c>
      <c r="L4" s="18" t="inlineStr">
        <is>
          <t>Nuts kg</t>
        </is>
      </c>
      <c r="M4" s="18" t="inlineStr">
        <is>
          <t>Washers kg</t>
        </is>
      </c>
      <c r="N4" s="18" t="inlineStr">
        <is>
          <t>kg per bolt</t>
        </is>
      </c>
      <c r="O4" s="18" t="inlineStr">
        <is>
          <t>Total kg</t>
        </is>
      </c>
    </row>
    <row r="5">
      <c r="A5" s="22" t="inlineStr">
        <is>
          <t>HD bolts, thickener ring beam</t>
        </is>
      </c>
      <c r="B5" s="22" t="inlineStr">
        <is>
          <t>M20</t>
        </is>
      </c>
      <c r="C5" s="25" t="n">
        <v>64</v>
      </c>
      <c r="D5" s="25" t="n">
        <v>560</v>
      </c>
      <c r="E5" s="25" t="n">
        <v>0</v>
      </c>
      <c r="F5" s="25" t="n">
        <v>0</v>
      </c>
      <c r="G5" s="25" t="n">
        <v>0</v>
      </c>
      <c r="H5" s="25" t="n">
        <v>2</v>
      </c>
      <c r="I5" s="25" t="n">
        <v>1</v>
      </c>
      <c r="J5" s="26">
        <f>IF(B5="","",D5/1000*IFERROR(INDEX(fd_kgm,MATCH(B5,fd_size,0)),0))</f>
        <v/>
      </c>
      <c r="K5" s="26">
        <f>IF(B5="","",E5*F5*G5/1000000000*p_density)</f>
        <v/>
      </c>
      <c r="L5" s="26">
        <f>IF(B5="","",H5*IFERROR(INDEX(fd_nut,MATCH(B5,fd_size,0)),0))</f>
        <v/>
      </c>
      <c r="M5" s="26">
        <f>IF(B5="","",I5*IFERROR(INDEX(fd_washer,MATCH(B5,fd_size,0)),0))</f>
        <v/>
      </c>
      <c r="N5" s="26">
        <f>IF(B5="","",J5+K5+L5+M5)</f>
        <v/>
      </c>
      <c r="O5" s="28">
        <f>IF(B5="","",C5*N5)</f>
        <v/>
      </c>
    </row>
    <row r="6">
      <c r="A6" s="22" t="inlineStr">
        <is>
          <t>HD bolts, thickener columns</t>
        </is>
      </c>
      <c r="B6" s="22" t="inlineStr">
        <is>
          <t>M24</t>
        </is>
      </c>
      <c r="C6" s="25" t="n">
        <v>60</v>
      </c>
      <c r="D6" s="25" t="n">
        <v>560</v>
      </c>
      <c r="E6" s="25" t="n">
        <v>100</v>
      </c>
      <c r="F6" s="25" t="n">
        <v>100</v>
      </c>
      <c r="G6" s="25" t="n">
        <v>10</v>
      </c>
      <c r="H6" s="25" t="n">
        <v>2</v>
      </c>
      <c r="I6" s="25" t="n">
        <v>1</v>
      </c>
      <c r="J6" s="26">
        <f>IF(B6="","",D6/1000*IFERROR(INDEX(fd_kgm,MATCH(B6,fd_size,0)),0))</f>
        <v/>
      </c>
      <c r="K6" s="26">
        <f>IF(B6="","",E6*F6*G6/1000000000*p_density)</f>
        <v/>
      </c>
      <c r="L6" s="26">
        <f>IF(B6="","",H6*IFERROR(INDEX(fd_nut,MATCH(B6,fd_size,0)),0))</f>
        <v/>
      </c>
      <c r="M6" s="26">
        <f>IF(B6="","",I6*IFERROR(INDEX(fd_washer,MATCH(B6,fd_size,0)),0))</f>
        <v/>
      </c>
      <c r="N6" s="26">
        <f>IF(B6="","",J6+K6+L6+M6)</f>
        <v/>
      </c>
      <c r="O6" s="28">
        <f>IF(B6="","",C6*N6)</f>
        <v/>
      </c>
    </row>
    <row r="7">
      <c r="A7" s="22" t="inlineStr">
        <is>
          <t>Connection bolts, bridge</t>
        </is>
      </c>
      <c r="B7" s="22" t="inlineStr">
        <is>
          <t>M16</t>
        </is>
      </c>
      <c r="C7" s="25" t="n">
        <v>120</v>
      </c>
      <c r="D7" s="25" t="n">
        <v>60</v>
      </c>
      <c r="E7" s="25" t="n">
        <v>0</v>
      </c>
      <c r="F7" s="25" t="n">
        <v>0</v>
      </c>
      <c r="G7" s="25" t="n">
        <v>0</v>
      </c>
      <c r="H7" s="25" t="n">
        <v>1</v>
      </c>
      <c r="I7" s="25" t="n">
        <v>2</v>
      </c>
      <c r="J7" s="26">
        <f>IF(B7="","",D7/1000*IFERROR(INDEX(fd_kgm,MATCH(B7,fd_size,0)),0))</f>
        <v/>
      </c>
      <c r="K7" s="26">
        <f>IF(B7="","",E7*F7*G7/1000000000*p_density)</f>
        <v/>
      </c>
      <c r="L7" s="26">
        <f>IF(B7="","",H7*IFERROR(INDEX(fd_nut,MATCH(B7,fd_size,0)),0))</f>
        <v/>
      </c>
      <c r="M7" s="26">
        <f>IF(B7="","",I7*IFERROR(INDEX(fd_washer,MATCH(B7,fd_size,0)),0))</f>
        <v/>
      </c>
      <c r="N7" s="26">
        <f>IF(B7="","",J7+K7+L7+M7)</f>
        <v/>
      </c>
      <c r="O7" s="28">
        <f>IF(B7="","",C7*N7)</f>
        <v/>
      </c>
    </row>
    <row r="8">
      <c r="A8" s="22" t="n"/>
      <c r="B8" s="22" t="n"/>
      <c r="C8" s="25" t="n"/>
      <c r="D8" s="25" t="n"/>
      <c r="E8" s="25" t="n"/>
      <c r="F8" s="25" t="n"/>
      <c r="G8" s="25" t="n"/>
      <c r="H8" s="25" t="n"/>
      <c r="I8" s="25" t="n"/>
      <c r="J8" s="26">
        <f>IF(B8="","",D8/1000*IFERROR(INDEX(fd_kgm,MATCH(B8,fd_size,0)),0))</f>
        <v/>
      </c>
      <c r="K8" s="26">
        <f>IF(B8="","",E8*F8*G8/1000000000*p_density)</f>
        <v/>
      </c>
      <c r="L8" s="26">
        <f>IF(B8="","",H8*IFERROR(INDEX(fd_nut,MATCH(B8,fd_size,0)),0))</f>
        <v/>
      </c>
      <c r="M8" s="26">
        <f>IF(B8="","",I8*IFERROR(INDEX(fd_washer,MATCH(B8,fd_size,0)),0))</f>
        <v/>
      </c>
      <c r="N8" s="26">
        <f>IF(B8="","",J8+K8+L8+M8)</f>
        <v/>
      </c>
      <c r="O8" s="28">
        <f>IF(B8="","",C8*N8)</f>
        <v/>
      </c>
    </row>
    <row r="9">
      <c r="A9" s="22" t="n"/>
      <c r="B9" s="22" t="n"/>
      <c r="C9" s="25" t="n"/>
      <c r="D9" s="25" t="n"/>
      <c r="E9" s="25" t="n"/>
      <c r="F9" s="25" t="n"/>
      <c r="G9" s="25" t="n"/>
      <c r="H9" s="25" t="n"/>
      <c r="I9" s="25" t="n"/>
      <c r="J9" s="26">
        <f>IF(B9="","",D9/1000*IFERROR(INDEX(fd_kgm,MATCH(B9,fd_size,0)),0))</f>
        <v/>
      </c>
      <c r="K9" s="26">
        <f>IF(B9="","",E9*F9*G9/1000000000*p_density)</f>
        <v/>
      </c>
      <c r="L9" s="26">
        <f>IF(B9="","",H9*IFERROR(INDEX(fd_nut,MATCH(B9,fd_size,0)),0))</f>
        <v/>
      </c>
      <c r="M9" s="26">
        <f>IF(B9="","",I9*IFERROR(INDEX(fd_washer,MATCH(B9,fd_size,0)),0))</f>
        <v/>
      </c>
      <c r="N9" s="26">
        <f>IF(B9="","",J9+K9+L9+M9)</f>
        <v/>
      </c>
      <c r="O9" s="28">
        <f>IF(B9="","",C9*N9)</f>
        <v/>
      </c>
    </row>
    <row r="10">
      <c r="A10" s="22" t="n"/>
      <c r="B10" s="22" t="n"/>
      <c r="C10" s="25" t="n"/>
      <c r="D10" s="25" t="n"/>
      <c r="E10" s="25" t="n"/>
      <c r="F10" s="25" t="n"/>
      <c r="G10" s="25" t="n"/>
      <c r="H10" s="25" t="n"/>
      <c r="I10" s="25" t="n"/>
      <c r="J10" s="26">
        <f>IF(B10="","",D10/1000*IFERROR(INDEX(fd_kgm,MATCH(B10,fd_size,0)),0))</f>
        <v/>
      </c>
      <c r="K10" s="26">
        <f>IF(B10="","",E10*F10*G10/1000000000*p_density)</f>
        <v/>
      </c>
      <c r="L10" s="26">
        <f>IF(B10="","",H10*IFERROR(INDEX(fd_nut,MATCH(B10,fd_size,0)),0))</f>
        <v/>
      </c>
      <c r="M10" s="26">
        <f>IF(B10="","",I10*IFERROR(INDEX(fd_washer,MATCH(B10,fd_size,0)),0))</f>
        <v/>
      </c>
      <c r="N10" s="26">
        <f>IF(B10="","",J10+K10+L10+M10)</f>
        <v/>
      </c>
      <c r="O10" s="28">
        <f>IF(B10="","",C10*N10)</f>
        <v/>
      </c>
    </row>
    <row r="11">
      <c r="A11" s="22" t="n"/>
      <c r="B11" s="22" t="n"/>
      <c r="C11" s="25" t="n"/>
      <c r="D11" s="25" t="n"/>
      <c r="E11" s="25" t="n"/>
      <c r="F11" s="25" t="n"/>
      <c r="G11" s="25" t="n"/>
      <c r="H11" s="25" t="n"/>
      <c r="I11" s="25" t="n"/>
      <c r="J11" s="26">
        <f>IF(B11="","",D11/1000*IFERROR(INDEX(fd_kgm,MATCH(B11,fd_size,0)),0))</f>
        <v/>
      </c>
      <c r="K11" s="26">
        <f>IF(B11="","",E11*F11*G11/1000000000*p_density)</f>
        <v/>
      </c>
      <c r="L11" s="26">
        <f>IF(B11="","",H11*IFERROR(INDEX(fd_nut,MATCH(B11,fd_size,0)),0))</f>
        <v/>
      </c>
      <c r="M11" s="26">
        <f>IF(B11="","",I11*IFERROR(INDEX(fd_washer,MATCH(B11,fd_size,0)),0))</f>
        <v/>
      </c>
      <c r="N11" s="26">
        <f>IF(B11="","",J11+K11+L11+M11)</f>
        <v/>
      </c>
      <c r="O11" s="28">
        <f>IF(B11="","",C11*N11)</f>
        <v/>
      </c>
    </row>
    <row r="12">
      <c r="A12" s="22" t="n"/>
      <c r="B12" s="22" t="n"/>
      <c r="C12" s="25" t="n"/>
      <c r="D12" s="25" t="n"/>
      <c r="E12" s="25" t="n"/>
      <c r="F12" s="25" t="n"/>
      <c r="G12" s="25" t="n"/>
      <c r="H12" s="25" t="n"/>
      <c r="I12" s="25" t="n"/>
      <c r="J12" s="26">
        <f>IF(B12="","",D12/1000*IFERROR(INDEX(fd_kgm,MATCH(B12,fd_size,0)),0))</f>
        <v/>
      </c>
      <c r="K12" s="26">
        <f>IF(B12="","",E12*F12*G12/1000000000*p_density)</f>
        <v/>
      </c>
      <c r="L12" s="26">
        <f>IF(B12="","",H12*IFERROR(INDEX(fd_nut,MATCH(B12,fd_size,0)),0))</f>
        <v/>
      </c>
      <c r="M12" s="26">
        <f>IF(B12="","",I12*IFERROR(INDEX(fd_washer,MATCH(B12,fd_size,0)),0))</f>
        <v/>
      </c>
      <c r="N12" s="26">
        <f>IF(B12="","",J12+K12+L12+M12)</f>
        <v/>
      </c>
      <c r="O12" s="28">
        <f>IF(B12="","",C12*N12)</f>
        <v/>
      </c>
    </row>
    <row r="13">
      <c r="A13" s="22" t="n"/>
      <c r="B13" s="22" t="n"/>
      <c r="C13" s="25" t="n"/>
      <c r="D13" s="25" t="n"/>
      <c r="E13" s="25" t="n"/>
      <c r="F13" s="25" t="n"/>
      <c r="G13" s="25" t="n"/>
      <c r="H13" s="25" t="n"/>
      <c r="I13" s="25" t="n"/>
      <c r="J13" s="26">
        <f>IF(B13="","",D13/1000*IFERROR(INDEX(fd_kgm,MATCH(B13,fd_size,0)),0))</f>
        <v/>
      </c>
      <c r="K13" s="26">
        <f>IF(B13="","",E13*F13*G13/1000000000*p_density)</f>
        <v/>
      </c>
      <c r="L13" s="26">
        <f>IF(B13="","",H13*IFERROR(INDEX(fd_nut,MATCH(B13,fd_size,0)),0))</f>
        <v/>
      </c>
      <c r="M13" s="26">
        <f>IF(B13="","",I13*IFERROR(INDEX(fd_washer,MATCH(B13,fd_size,0)),0))</f>
        <v/>
      </c>
      <c r="N13" s="26">
        <f>IF(B13="","",J13+K13+L13+M13)</f>
        <v/>
      </c>
      <c r="O13" s="28">
        <f>IF(B13="","",C13*N13)</f>
        <v/>
      </c>
    </row>
    <row r="14">
      <c r="A14" s="22" t="n"/>
      <c r="B14" s="22" t="n"/>
      <c r="C14" s="25" t="n"/>
      <c r="D14" s="25" t="n"/>
      <c r="E14" s="25" t="n"/>
      <c r="F14" s="25" t="n"/>
      <c r="G14" s="25" t="n"/>
      <c r="H14" s="25" t="n"/>
      <c r="I14" s="25" t="n"/>
      <c r="J14" s="26">
        <f>IF(B14="","",D14/1000*IFERROR(INDEX(fd_kgm,MATCH(B14,fd_size,0)),0))</f>
        <v/>
      </c>
      <c r="K14" s="26">
        <f>IF(B14="","",E14*F14*G14/1000000000*p_density)</f>
        <v/>
      </c>
      <c r="L14" s="26">
        <f>IF(B14="","",H14*IFERROR(INDEX(fd_nut,MATCH(B14,fd_size,0)),0))</f>
        <v/>
      </c>
      <c r="M14" s="26">
        <f>IF(B14="","",I14*IFERROR(INDEX(fd_washer,MATCH(B14,fd_size,0)),0))</f>
        <v/>
      </c>
      <c r="N14" s="26">
        <f>IF(B14="","",J14+K14+L14+M14)</f>
        <v/>
      </c>
      <c r="O14" s="28">
        <f>IF(B14="","",C14*N14)</f>
        <v/>
      </c>
    </row>
    <row r="15">
      <c r="A15" s="22" t="n"/>
      <c r="B15" s="22" t="n"/>
      <c r="C15" s="25" t="n"/>
      <c r="D15" s="25" t="n"/>
      <c r="E15" s="25" t="n"/>
      <c r="F15" s="25" t="n"/>
      <c r="G15" s="25" t="n"/>
      <c r="H15" s="25" t="n"/>
      <c r="I15" s="25" t="n"/>
      <c r="J15" s="26">
        <f>IF(B15="","",D15/1000*IFERROR(INDEX(fd_kgm,MATCH(B15,fd_size,0)),0))</f>
        <v/>
      </c>
      <c r="K15" s="26">
        <f>IF(B15="","",E15*F15*G15/1000000000*p_density)</f>
        <v/>
      </c>
      <c r="L15" s="26">
        <f>IF(B15="","",H15*IFERROR(INDEX(fd_nut,MATCH(B15,fd_size,0)),0))</f>
        <v/>
      </c>
      <c r="M15" s="26">
        <f>IF(B15="","",I15*IFERROR(INDEX(fd_washer,MATCH(B15,fd_size,0)),0))</f>
        <v/>
      </c>
      <c r="N15" s="26">
        <f>IF(B15="","",J15+K15+L15+M15)</f>
        <v/>
      </c>
      <c r="O15" s="28">
        <f>IF(B15="","",C15*N15)</f>
        <v/>
      </c>
    </row>
    <row r="16">
      <c r="A16" s="22" t="n"/>
      <c r="B16" s="22" t="n"/>
      <c r="C16" s="25" t="n"/>
      <c r="D16" s="25" t="n"/>
      <c r="E16" s="25" t="n"/>
      <c r="F16" s="25" t="n"/>
      <c r="G16" s="25" t="n"/>
      <c r="H16" s="25" t="n"/>
      <c r="I16" s="25" t="n"/>
      <c r="J16" s="26">
        <f>IF(B16="","",D16/1000*IFERROR(INDEX(fd_kgm,MATCH(B16,fd_size,0)),0))</f>
        <v/>
      </c>
      <c r="K16" s="26">
        <f>IF(B16="","",E16*F16*G16/1000000000*p_density)</f>
        <v/>
      </c>
      <c r="L16" s="26">
        <f>IF(B16="","",H16*IFERROR(INDEX(fd_nut,MATCH(B16,fd_size,0)),0))</f>
        <v/>
      </c>
      <c r="M16" s="26">
        <f>IF(B16="","",I16*IFERROR(INDEX(fd_washer,MATCH(B16,fd_size,0)),0))</f>
        <v/>
      </c>
      <c r="N16" s="26">
        <f>IF(B16="","",J16+K16+L16+M16)</f>
        <v/>
      </c>
      <c r="O16" s="28">
        <f>IF(B16="","",C16*N16)</f>
        <v/>
      </c>
    </row>
    <row r="17">
      <c r="A17" s="22" t="n"/>
      <c r="B17" s="22" t="n"/>
      <c r="C17" s="25" t="n"/>
      <c r="D17" s="25" t="n"/>
      <c r="E17" s="25" t="n"/>
      <c r="F17" s="25" t="n"/>
      <c r="G17" s="25" t="n"/>
      <c r="H17" s="25" t="n"/>
      <c r="I17" s="25" t="n"/>
      <c r="J17" s="26">
        <f>IF(B17="","",D17/1000*IFERROR(INDEX(fd_kgm,MATCH(B17,fd_size,0)),0))</f>
        <v/>
      </c>
      <c r="K17" s="26">
        <f>IF(B17="","",E17*F17*G17/1000000000*p_density)</f>
        <v/>
      </c>
      <c r="L17" s="26">
        <f>IF(B17="","",H17*IFERROR(INDEX(fd_nut,MATCH(B17,fd_size,0)),0))</f>
        <v/>
      </c>
      <c r="M17" s="26">
        <f>IF(B17="","",I17*IFERROR(INDEX(fd_washer,MATCH(B17,fd_size,0)),0))</f>
        <v/>
      </c>
      <c r="N17" s="26">
        <f>IF(B17="","",J17+K17+L17+M17)</f>
        <v/>
      </c>
      <c r="O17" s="28">
        <f>IF(B17="","",C17*N17)</f>
        <v/>
      </c>
    </row>
    <row r="18">
      <c r="A18" s="22" t="n"/>
      <c r="B18" s="22" t="n"/>
      <c r="C18" s="25" t="n"/>
      <c r="D18" s="25" t="n"/>
      <c r="E18" s="25" t="n"/>
      <c r="F18" s="25" t="n"/>
      <c r="G18" s="25" t="n"/>
      <c r="H18" s="25" t="n"/>
      <c r="I18" s="25" t="n"/>
      <c r="J18" s="26">
        <f>IF(B18="","",D18/1000*IFERROR(INDEX(fd_kgm,MATCH(B18,fd_size,0)),0))</f>
        <v/>
      </c>
      <c r="K18" s="26">
        <f>IF(B18="","",E18*F18*G18/1000000000*p_density)</f>
        <v/>
      </c>
      <c r="L18" s="26">
        <f>IF(B18="","",H18*IFERROR(INDEX(fd_nut,MATCH(B18,fd_size,0)),0))</f>
        <v/>
      </c>
      <c r="M18" s="26">
        <f>IF(B18="","",I18*IFERROR(INDEX(fd_washer,MATCH(B18,fd_size,0)),0))</f>
        <v/>
      </c>
      <c r="N18" s="26">
        <f>IF(B18="","",J18+K18+L18+M18)</f>
        <v/>
      </c>
      <c r="O18" s="28">
        <f>IF(B18="","",C18*N18)</f>
        <v/>
      </c>
    </row>
    <row r="19">
      <c r="A19" s="22" t="n"/>
      <c r="B19" s="22" t="n"/>
      <c r="C19" s="25" t="n"/>
      <c r="D19" s="25" t="n"/>
      <c r="E19" s="25" t="n"/>
      <c r="F19" s="25" t="n"/>
      <c r="G19" s="25" t="n"/>
      <c r="H19" s="25" t="n"/>
      <c r="I19" s="25" t="n"/>
      <c r="J19" s="26">
        <f>IF(B19="","",D19/1000*IFERROR(INDEX(fd_kgm,MATCH(B19,fd_size,0)),0))</f>
        <v/>
      </c>
      <c r="K19" s="26">
        <f>IF(B19="","",E19*F19*G19/1000000000*p_density)</f>
        <v/>
      </c>
      <c r="L19" s="26">
        <f>IF(B19="","",H19*IFERROR(INDEX(fd_nut,MATCH(B19,fd_size,0)),0))</f>
        <v/>
      </c>
      <c r="M19" s="26">
        <f>IF(B19="","",I19*IFERROR(INDEX(fd_washer,MATCH(B19,fd_size,0)),0))</f>
        <v/>
      </c>
      <c r="N19" s="26">
        <f>IF(B19="","",J19+K19+L19+M19)</f>
        <v/>
      </c>
      <c r="O19" s="28">
        <f>IF(B19="","",C19*N19)</f>
        <v/>
      </c>
    </row>
    <row r="20">
      <c r="A20" s="22" t="n"/>
      <c r="B20" s="22" t="n"/>
      <c r="C20" s="25" t="n"/>
      <c r="D20" s="25" t="n"/>
      <c r="E20" s="25" t="n"/>
      <c r="F20" s="25" t="n"/>
      <c r="G20" s="25" t="n"/>
      <c r="H20" s="25" t="n"/>
      <c r="I20" s="25" t="n"/>
      <c r="J20" s="26">
        <f>IF(B20="","",D20/1000*IFERROR(INDEX(fd_kgm,MATCH(B20,fd_size,0)),0))</f>
        <v/>
      </c>
      <c r="K20" s="26">
        <f>IF(B20="","",E20*F20*G20/1000000000*p_density)</f>
        <v/>
      </c>
      <c r="L20" s="26">
        <f>IF(B20="","",H20*IFERROR(INDEX(fd_nut,MATCH(B20,fd_size,0)),0))</f>
        <v/>
      </c>
      <c r="M20" s="26">
        <f>IF(B20="","",I20*IFERROR(INDEX(fd_washer,MATCH(B20,fd_size,0)),0))</f>
        <v/>
      </c>
      <c r="N20" s="26">
        <f>IF(B20="","",J20+K20+L20+M20)</f>
        <v/>
      </c>
      <c r="O20" s="28">
        <f>IF(B20="","",C20*N20)</f>
        <v/>
      </c>
    </row>
    <row r="21">
      <c r="A21" s="22" t="n"/>
      <c r="B21" s="22" t="n"/>
      <c r="C21" s="25" t="n"/>
      <c r="D21" s="25" t="n"/>
      <c r="E21" s="25" t="n"/>
      <c r="F21" s="25" t="n"/>
      <c r="G21" s="25" t="n"/>
      <c r="H21" s="25" t="n"/>
      <c r="I21" s="25" t="n"/>
      <c r="J21" s="26">
        <f>IF(B21="","",D21/1000*IFERROR(INDEX(fd_kgm,MATCH(B21,fd_size,0)),0))</f>
        <v/>
      </c>
      <c r="K21" s="26">
        <f>IF(B21="","",E21*F21*G21/1000000000*p_density)</f>
        <v/>
      </c>
      <c r="L21" s="26">
        <f>IF(B21="","",H21*IFERROR(INDEX(fd_nut,MATCH(B21,fd_size,0)),0))</f>
        <v/>
      </c>
      <c r="M21" s="26">
        <f>IF(B21="","",I21*IFERROR(INDEX(fd_washer,MATCH(B21,fd_size,0)),0))</f>
        <v/>
      </c>
      <c r="N21" s="26">
        <f>IF(B21="","",J21+K21+L21+M21)</f>
        <v/>
      </c>
      <c r="O21" s="28">
        <f>IF(B21="","",C21*N21)</f>
        <v/>
      </c>
    </row>
    <row r="22">
      <c r="A22" s="22" t="n"/>
      <c r="B22" s="22" t="n"/>
      <c r="C22" s="25" t="n"/>
      <c r="D22" s="25" t="n"/>
      <c r="E22" s="25" t="n"/>
      <c r="F22" s="25" t="n"/>
      <c r="G22" s="25" t="n"/>
      <c r="H22" s="25" t="n"/>
      <c r="I22" s="25" t="n"/>
      <c r="J22" s="26">
        <f>IF(B22="","",D22/1000*IFERROR(INDEX(fd_kgm,MATCH(B22,fd_size,0)),0))</f>
        <v/>
      </c>
      <c r="K22" s="26">
        <f>IF(B22="","",E22*F22*G22/1000000000*p_density)</f>
        <v/>
      </c>
      <c r="L22" s="26">
        <f>IF(B22="","",H22*IFERROR(INDEX(fd_nut,MATCH(B22,fd_size,0)),0))</f>
        <v/>
      </c>
      <c r="M22" s="26">
        <f>IF(B22="","",I22*IFERROR(INDEX(fd_washer,MATCH(B22,fd_size,0)),0))</f>
        <v/>
      </c>
      <c r="N22" s="26">
        <f>IF(B22="","",J22+K22+L22+M22)</f>
        <v/>
      </c>
      <c r="O22" s="28">
        <f>IF(B22="","",C22*N22)</f>
        <v/>
      </c>
    </row>
    <row r="23">
      <c r="A23" s="22" t="n"/>
      <c r="B23" s="22" t="n"/>
      <c r="C23" s="25" t="n"/>
      <c r="D23" s="25" t="n"/>
      <c r="E23" s="25" t="n"/>
      <c r="F23" s="25" t="n"/>
      <c r="G23" s="25" t="n"/>
      <c r="H23" s="25" t="n"/>
      <c r="I23" s="25" t="n"/>
      <c r="J23" s="26">
        <f>IF(B23="","",D23/1000*IFERROR(INDEX(fd_kgm,MATCH(B23,fd_size,0)),0))</f>
        <v/>
      </c>
      <c r="K23" s="26">
        <f>IF(B23="","",E23*F23*G23/1000000000*p_density)</f>
        <v/>
      </c>
      <c r="L23" s="26">
        <f>IF(B23="","",H23*IFERROR(INDEX(fd_nut,MATCH(B23,fd_size,0)),0))</f>
        <v/>
      </c>
      <c r="M23" s="26">
        <f>IF(B23="","",I23*IFERROR(INDEX(fd_washer,MATCH(B23,fd_size,0)),0))</f>
        <v/>
      </c>
      <c r="N23" s="26">
        <f>IF(B23="","",J23+K23+L23+M23)</f>
        <v/>
      </c>
      <c r="O23" s="28">
        <f>IF(B23="","",C23*N23)</f>
        <v/>
      </c>
    </row>
    <row r="24">
      <c r="A24" s="22" t="n"/>
      <c r="B24" s="22" t="n"/>
      <c r="C24" s="25" t="n"/>
      <c r="D24" s="25" t="n"/>
      <c r="E24" s="25" t="n"/>
      <c r="F24" s="25" t="n"/>
      <c r="G24" s="25" t="n"/>
      <c r="H24" s="25" t="n"/>
      <c r="I24" s="25" t="n"/>
      <c r="J24" s="26">
        <f>IF(B24="","",D24/1000*IFERROR(INDEX(fd_kgm,MATCH(B24,fd_size,0)),0))</f>
        <v/>
      </c>
      <c r="K24" s="26">
        <f>IF(B24="","",E24*F24*G24/1000000000*p_density)</f>
        <v/>
      </c>
      <c r="L24" s="26">
        <f>IF(B24="","",H24*IFERROR(INDEX(fd_nut,MATCH(B24,fd_size,0)),0))</f>
        <v/>
      </c>
      <c r="M24" s="26">
        <f>IF(B24="","",I24*IFERROR(INDEX(fd_washer,MATCH(B24,fd_size,0)),0))</f>
        <v/>
      </c>
      <c r="N24" s="26">
        <f>IF(B24="","",J24+K24+L24+M24)</f>
        <v/>
      </c>
      <c r="O24" s="28">
        <f>IF(B24="","",C24*N24)</f>
        <v/>
      </c>
    </row>
    <row r="25">
      <c r="A25" s="22" t="n"/>
      <c r="B25" s="22" t="n"/>
      <c r="C25" s="25" t="n"/>
      <c r="D25" s="25" t="n"/>
      <c r="E25" s="25" t="n"/>
      <c r="F25" s="25" t="n"/>
      <c r="G25" s="25" t="n"/>
      <c r="H25" s="25" t="n"/>
      <c r="I25" s="25" t="n"/>
      <c r="J25" s="26">
        <f>IF(B25="","",D25/1000*IFERROR(INDEX(fd_kgm,MATCH(B25,fd_size,0)),0))</f>
        <v/>
      </c>
      <c r="K25" s="26">
        <f>IF(B25="","",E25*F25*G25/1000000000*p_density)</f>
        <v/>
      </c>
      <c r="L25" s="26">
        <f>IF(B25="","",H25*IFERROR(INDEX(fd_nut,MATCH(B25,fd_size,0)),0))</f>
        <v/>
      </c>
      <c r="M25" s="26">
        <f>IF(B25="","",I25*IFERROR(INDEX(fd_washer,MATCH(B25,fd_size,0)),0))</f>
        <v/>
      </c>
      <c r="N25" s="26">
        <f>IF(B25="","",J25+K25+L25+M25)</f>
        <v/>
      </c>
      <c r="O25" s="28">
        <f>IF(B25="","",C25*N25)</f>
        <v/>
      </c>
    </row>
    <row r="26">
      <c r="A26" s="22" t="n"/>
      <c r="B26" s="22" t="n"/>
      <c r="C26" s="25" t="n"/>
      <c r="D26" s="25" t="n"/>
      <c r="E26" s="25" t="n"/>
      <c r="F26" s="25" t="n"/>
      <c r="G26" s="25" t="n"/>
      <c r="H26" s="25" t="n"/>
      <c r="I26" s="25" t="n"/>
      <c r="J26" s="26">
        <f>IF(B26="","",D26/1000*IFERROR(INDEX(fd_kgm,MATCH(B26,fd_size,0)),0))</f>
        <v/>
      </c>
      <c r="K26" s="26">
        <f>IF(B26="","",E26*F26*G26/1000000000*p_density)</f>
        <v/>
      </c>
      <c r="L26" s="26">
        <f>IF(B26="","",H26*IFERROR(INDEX(fd_nut,MATCH(B26,fd_size,0)),0))</f>
        <v/>
      </c>
      <c r="M26" s="26">
        <f>IF(B26="","",I26*IFERROR(INDEX(fd_washer,MATCH(B26,fd_size,0)),0))</f>
        <v/>
      </c>
      <c r="N26" s="26">
        <f>IF(B26="","",J26+K26+L26+M26)</f>
        <v/>
      </c>
      <c r="O26" s="28">
        <f>IF(B26="","",C26*N26)</f>
        <v/>
      </c>
    </row>
    <row r="27">
      <c r="A27" s="22" t="n"/>
      <c r="B27" s="22" t="n"/>
      <c r="C27" s="25" t="n"/>
      <c r="D27" s="25" t="n"/>
      <c r="E27" s="25" t="n"/>
      <c r="F27" s="25" t="n"/>
      <c r="G27" s="25" t="n"/>
      <c r="H27" s="25" t="n"/>
      <c r="I27" s="25" t="n"/>
      <c r="J27" s="26">
        <f>IF(B27="","",D27/1000*IFERROR(INDEX(fd_kgm,MATCH(B27,fd_size,0)),0))</f>
        <v/>
      </c>
      <c r="K27" s="26">
        <f>IF(B27="","",E27*F27*G27/1000000000*p_density)</f>
        <v/>
      </c>
      <c r="L27" s="26">
        <f>IF(B27="","",H27*IFERROR(INDEX(fd_nut,MATCH(B27,fd_size,0)),0))</f>
        <v/>
      </c>
      <c r="M27" s="26">
        <f>IF(B27="","",I27*IFERROR(INDEX(fd_washer,MATCH(B27,fd_size,0)),0))</f>
        <v/>
      </c>
      <c r="N27" s="26">
        <f>IF(B27="","",J27+K27+L27+M27)</f>
        <v/>
      </c>
      <c r="O27" s="28">
        <f>IF(B27="","",C27*N27)</f>
        <v/>
      </c>
    </row>
    <row r="28">
      <c r="A28" s="22" t="n"/>
      <c r="B28" s="22" t="n"/>
      <c r="C28" s="25" t="n"/>
      <c r="D28" s="25" t="n"/>
      <c r="E28" s="25" t="n"/>
      <c r="F28" s="25" t="n"/>
      <c r="G28" s="25" t="n"/>
      <c r="H28" s="25" t="n"/>
      <c r="I28" s="25" t="n"/>
      <c r="J28" s="26">
        <f>IF(B28="","",D28/1000*IFERROR(INDEX(fd_kgm,MATCH(B28,fd_size,0)),0))</f>
        <v/>
      </c>
      <c r="K28" s="26">
        <f>IF(B28="","",E28*F28*G28/1000000000*p_density)</f>
        <v/>
      </c>
      <c r="L28" s="26">
        <f>IF(B28="","",H28*IFERROR(INDEX(fd_nut,MATCH(B28,fd_size,0)),0))</f>
        <v/>
      </c>
      <c r="M28" s="26">
        <f>IF(B28="","",I28*IFERROR(INDEX(fd_washer,MATCH(B28,fd_size,0)),0))</f>
        <v/>
      </c>
      <c r="N28" s="26">
        <f>IF(B28="","",J28+K28+L28+M28)</f>
        <v/>
      </c>
      <c r="O28" s="28">
        <f>IF(B28="","",C28*N28)</f>
        <v/>
      </c>
    </row>
    <row r="29">
      <c r="A29" s="22" t="n"/>
      <c r="B29" s="22" t="n"/>
      <c r="C29" s="25" t="n"/>
      <c r="D29" s="25" t="n"/>
      <c r="E29" s="25" t="n"/>
      <c r="F29" s="25" t="n"/>
      <c r="G29" s="25" t="n"/>
      <c r="H29" s="25" t="n"/>
      <c r="I29" s="25" t="n"/>
      <c r="J29" s="26">
        <f>IF(B29="","",D29/1000*IFERROR(INDEX(fd_kgm,MATCH(B29,fd_size,0)),0))</f>
        <v/>
      </c>
      <c r="K29" s="26">
        <f>IF(B29="","",E29*F29*G29/1000000000*p_density)</f>
        <v/>
      </c>
      <c r="L29" s="26">
        <f>IF(B29="","",H29*IFERROR(INDEX(fd_nut,MATCH(B29,fd_size,0)),0))</f>
        <v/>
      </c>
      <c r="M29" s="26">
        <f>IF(B29="","",I29*IFERROR(INDEX(fd_washer,MATCH(B29,fd_size,0)),0))</f>
        <v/>
      </c>
      <c r="N29" s="26">
        <f>IF(B29="","",J29+K29+L29+M29)</f>
        <v/>
      </c>
      <c r="O29" s="28">
        <f>IF(B29="","",C29*N29)</f>
        <v/>
      </c>
    </row>
    <row r="30">
      <c r="A30" s="22" t="n"/>
      <c r="B30" s="22" t="n"/>
      <c r="C30" s="25" t="n"/>
      <c r="D30" s="25" t="n"/>
      <c r="E30" s="25" t="n"/>
      <c r="F30" s="25" t="n"/>
      <c r="G30" s="25" t="n"/>
      <c r="H30" s="25" t="n"/>
      <c r="I30" s="25" t="n"/>
      <c r="J30" s="26">
        <f>IF(B30="","",D30/1000*IFERROR(INDEX(fd_kgm,MATCH(B30,fd_size,0)),0))</f>
        <v/>
      </c>
      <c r="K30" s="26">
        <f>IF(B30="","",E30*F30*G30/1000000000*p_density)</f>
        <v/>
      </c>
      <c r="L30" s="26">
        <f>IF(B30="","",H30*IFERROR(INDEX(fd_nut,MATCH(B30,fd_size,0)),0))</f>
        <v/>
      </c>
      <c r="M30" s="26">
        <f>IF(B30="","",I30*IFERROR(INDEX(fd_washer,MATCH(B30,fd_size,0)),0))</f>
        <v/>
      </c>
      <c r="N30" s="26">
        <f>IF(B30="","",J30+K30+L30+M30)</f>
        <v/>
      </c>
      <c r="O30" s="28">
        <f>IF(B30="","",C30*N30)</f>
        <v/>
      </c>
    </row>
    <row r="31">
      <c r="A31" s="22" t="n"/>
      <c r="B31" s="22" t="n"/>
      <c r="C31" s="25" t="n"/>
      <c r="D31" s="25" t="n"/>
      <c r="E31" s="25" t="n"/>
      <c r="F31" s="25" t="n"/>
      <c r="G31" s="25" t="n"/>
      <c r="H31" s="25" t="n"/>
      <c r="I31" s="25" t="n"/>
      <c r="J31" s="26">
        <f>IF(B31="","",D31/1000*IFERROR(INDEX(fd_kgm,MATCH(B31,fd_size,0)),0))</f>
        <v/>
      </c>
      <c r="K31" s="26">
        <f>IF(B31="","",E31*F31*G31/1000000000*p_density)</f>
        <v/>
      </c>
      <c r="L31" s="26">
        <f>IF(B31="","",H31*IFERROR(INDEX(fd_nut,MATCH(B31,fd_size,0)),0))</f>
        <v/>
      </c>
      <c r="M31" s="26">
        <f>IF(B31="","",I31*IFERROR(INDEX(fd_washer,MATCH(B31,fd_size,0)),0))</f>
        <v/>
      </c>
      <c r="N31" s="26">
        <f>IF(B31="","",J31+K31+L31+M31)</f>
        <v/>
      </c>
      <c r="O31" s="28">
        <f>IF(B31="","",C31*N31)</f>
        <v/>
      </c>
    </row>
    <row r="32">
      <c r="A32" s="22" t="n"/>
      <c r="B32" s="22" t="n"/>
      <c r="C32" s="25" t="n"/>
      <c r="D32" s="25" t="n"/>
      <c r="E32" s="25" t="n"/>
      <c r="F32" s="25" t="n"/>
      <c r="G32" s="25" t="n"/>
      <c r="H32" s="25" t="n"/>
      <c r="I32" s="25" t="n"/>
      <c r="J32" s="26">
        <f>IF(B32="","",D32/1000*IFERROR(INDEX(fd_kgm,MATCH(B32,fd_size,0)),0))</f>
        <v/>
      </c>
      <c r="K32" s="26">
        <f>IF(B32="","",E32*F32*G32/1000000000*p_density)</f>
        <v/>
      </c>
      <c r="L32" s="26">
        <f>IF(B32="","",H32*IFERROR(INDEX(fd_nut,MATCH(B32,fd_size,0)),0))</f>
        <v/>
      </c>
      <c r="M32" s="26">
        <f>IF(B32="","",I32*IFERROR(INDEX(fd_washer,MATCH(B32,fd_size,0)),0))</f>
        <v/>
      </c>
      <c r="N32" s="26">
        <f>IF(B32="","",J32+K32+L32+M32)</f>
        <v/>
      </c>
      <c r="O32" s="28">
        <f>IF(B32="","",C32*N32)</f>
        <v/>
      </c>
    </row>
    <row r="33">
      <c r="A33" s="22" t="n"/>
      <c r="B33" s="22" t="n"/>
      <c r="C33" s="25" t="n"/>
      <c r="D33" s="25" t="n"/>
      <c r="E33" s="25" t="n"/>
      <c r="F33" s="25" t="n"/>
      <c r="G33" s="25" t="n"/>
      <c r="H33" s="25" t="n"/>
      <c r="I33" s="25" t="n"/>
      <c r="J33" s="26">
        <f>IF(B33="","",D33/1000*IFERROR(INDEX(fd_kgm,MATCH(B33,fd_size,0)),0))</f>
        <v/>
      </c>
      <c r="K33" s="26">
        <f>IF(B33="","",E33*F33*G33/1000000000*p_density)</f>
        <v/>
      </c>
      <c r="L33" s="26">
        <f>IF(B33="","",H33*IFERROR(INDEX(fd_nut,MATCH(B33,fd_size,0)),0))</f>
        <v/>
      </c>
      <c r="M33" s="26">
        <f>IF(B33="","",I33*IFERROR(INDEX(fd_washer,MATCH(B33,fd_size,0)),0))</f>
        <v/>
      </c>
      <c r="N33" s="26">
        <f>IF(B33="","",J33+K33+L33+M33)</f>
        <v/>
      </c>
      <c r="O33" s="28">
        <f>IF(B33="","",C33*N33)</f>
        <v/>
      </c>
    </row>
    <row r="34">
      <c r="A34" s="22" t="n"/>
      <c r="B34" s="22" t="n"/>
      <c r="C34" s="25" t="n"/>
      <c r="D34" s="25" t="n"/>
      <c r="E34" s="25" t="n"/>
      <c r="F34" s="25" t="n"/>
      <c r="G34" s="25" t="n"/>
      <c r="H34" s="25" t="n"/>
      <c r="I34" s="25" t="n"/>
      <c r="J34" s="26">
        <f>IF(B34="","",D34/1000*IFERROR(INDEX(fd_kgm,MATCH(B34,fd_size,0)),0))</f>
        <v/>
      </c>
      <c r="K34" s="26">
        <f>IF(B34="","",E34*F34*G34/1000000000*p_density)</f>
        <v/>
      </c>
      <c r="L34" s="26">
        <f>IF(B34="","",H34*IFERROR(INDEX(fd_nut,MATCH(B34,fd_size,0)),0))</f>
        <v/>
      </c>
      <c r="M34" s="26">
        <f>IF(B34="","",I34*IFERROR(INDEX(fd_washer,MATCH(B34,fd_size,0)),0))</f>
        <v/>
      </c>
      <c r="N34" s="26">
        <f>IF(B34="","",J34+K34+L34+M34)</f>
        <v/>
      </c>
      <c r="O34" s="28">
        <f>IF(B34="","",C34*N34)</f>
        <v/>
      </c>
    </row>
    <row r="35">
      <c r="A35" s="22" t="n"/>
      <c r="B35" s="22" t="n"/>
      <c r="C35" s="25" t="n"/>
      <c r="D35" s="25" t="n"/>
      <c r="E35" s="25" t="n"/>
      <c r="F35" s="25" t="n"/>
      <c r="G35" s="25" t="n"/>
      <c r="H35" s="25" t="n"/>
      <c r="I35" s="25" t="n"/>
      <c r="J35" s="26">
        <f>IF(B35="","",D35/1000*IFERROR(INDEX(fd_kgm,MATCH(B35,fd_size,0)),0))</f>
        <v/>
      </c>
      <c r="K35" s="26">
        <f>IF(B35="","",E35*F35*G35/1000000000*p_density)</f>
        <v/>
      </c>
      <c r="L35" s="26">
        <f>IF(B35="","",H35*IFERROR(INDEX(fd_nut,MATCH(B35,fd_size,0)),0))</f>
        <v/>
      </c>
      <c r="M35" s="26">
        <f>IF(B35="","",I35*IFERROR(INDEX(fd_washer,MATCH(B35,fd_size,0)),0))</f>
        <v/>
      </c>
      <c r="N35" s="26">
        <f>IF(B35="","",J35+K35+L35+M35)</f>
        <v/>
      </c>
      <c r="O35" s="28">
        <f>IF(B35="","",C35*N35)</f>
        <v/>
      </c>
    </row>
    <row r="36">
      <c r="A36" s="22" t="n"/>
      <c r="B36" s="22" t="n"/>
      <c r="C36" s="25" t="n"/>
      <c r="D36" s="25" t="n"/>
      <c r="E36" s="25" t="n"/>
      <c r="F36" s="25" t="n"/>
      <c r="G36" s="25" t="n"/>
      <c r="H36" s="25" t="n"/>
      <c r="I36" s="25" t="n"/>
      <c r="J36" s="26">
        <f>IF(B36="","",D36/1000*IFERROR(INDEX(fd_kgm,MATCH(B36,fd_size,0)),0))</f>
        <v/>
      </c>
      <c r="K36" s="26">
        <f>IF(B36="","",E36*F36*G36/1000000000*p_density)</f>
        <v/>
      </c>
      <c r="L36" s="26">
        <f>IF(B36="","",H36*IFERROR(INDEX(fd_nut,MATCH(B36,fd_size,0)),0))</f>
        <v/>
      </c>
      <c r="M36" s="26">
        <f>IF(B36="","",I36*IFERROR(INDEX(fd_washer,MATCH(B36,fd_size,0)),0))</f>
        <v/>
      </c>
      <c r="N36" s="26">
        <f>IF(B36="","",J36+K36+L36+M36)</f>
        <v/>
      </c>
      <c r="O36" s="28">
        <f>IF(B36="","",C36*N36)</f>
        <v/>
      </c>
    </row>
    <row r="37">
      <c r="A37" s="22" t="n"/>
      <c r="B37" s="22" t="n"/>
      <c r="C37" s="25" t="n"/>
      <c r="D37" s="25" t="n"/>
      <c r="E37" s="25" t="n"/>
      <c r="F37" s="25" t="n"/>
      <c r="G37" s="25" t="n"/>
      <c r="H37" s="25" t="n"/>
      <c r="I37" s="25" t="n"/>
      <c r="J37" s="26">
        <f>IF(B37="","",D37/1000*IFERROR(INDEX(fd_kgm,MATCH(B37,fd_size,0)),0))</f>
        <v/>
      </c>
      <c r="K37" s="26">
        <f>IF(B37="","",E37*F37*G37/1000000000*p_density)</f>
        <v/>
      </c>
      <c r="L37" s="26">
        <f>IF(B37="","",H37*IFERROR(INDEX(fd_nut,MATCH(B37,fd_size,0)),0))</f>
        <v/>
      </c>
      <c r="M37" s="26">
        <f>IF(B37="","",I37*IFERROR(INDEX(fd_washer,MATCH(B37,fd_size,0)),0))</f>
        <v/>
      </c>
      <c r="N37" s="26">
        <f>IF(B37="","",J37+K37+L37+M37)</f>
        <v/>
      </c>
      <c r="O37" s="28">
        <f>IF(B37="","",C37*N37)</f>
        <v/>
      </c>
    </row>
    <row r="38">
      <c r="A38" s="22" t="n"/>
      <c r="B38" s="22" t="n"/>
      <c r="C38" s="25" t="n"/>
      <c r="D38" s="25" t="n"/>
      <c r="E38" s="25" t="n"/>
      <c r="F38" s="25" t="n"/>
      <c r="G38" s="25" t="n"/>
      <c r="H38" s="25" t="n"/>
      <c r="I38" s="25" t="n"/>
      <c r="J38" s="26">
        <f>IF(B38="","",D38/1000*IFERROR(INDEX(fd_kgm,MATCH(B38,fd_size,0)),0))</f>
        <v/>
      </c>
      <c r="K38" s="26">
        <f>IF(B38="","",E38*F38*G38/1000000000*p_density)</f>
        <v/>
      </c>
      <c r="L38" s="26">
        <f>IF(B38="","",H38*IFERROR(INDEX(fd_nut,MATCH(B38,fd_size,0)),0))</f>
        <v/>
      </c>
      <c r="M38" s="26">
        <f>IF(B38="","",I38*IFERROR(INDEX(fd_washer,MATCH(B38,fd_size,0)),0))</f>
        <v/>
      </c>
      <c r="N38" s="26">
        <f>IF(B38="","",J38+K38+L38+M38)</f>
        <v/>
      </c>
      <c r="O38" s="28">
        <f>IF(B38="","",C38*N38)</f>
        <v/>
      </c>
    </row>
    <row r="39">
      <c r="A39" s="22" t="n"/>
      <c r="B39" s="22" t="n"/>
      <c r="C39" s="25" t="n"/>
      <c r="D39" s="25" t="n"/>
      <c r="E39" s="25" t="n"/>
      <c r="F39" s="25" t="n"/>
      <c r="G39" s="25" t="n"/>
      <c r="H39" s="25" t="n"/>
      <c r="I39" s="25" t="n"/>
      <c r="J39" s="26">
        <f>IF(B39="","",D39/1000*IFERROR(INDEX(fd_kgm,MATCH(B39,fd_size,0)),0))</f>
        <v/>
      </c>
      <c r="K39" s="26">
        <f>IF(B39="","",E39*F39*G39/1000000000*p_density)</f>
        <v/>
      </c>
      <c r="L39" s="26">
        <f>IF(B39="","",H39*IFERROR(INDEX(fd_nut,MATCH(B39,fd_size,0)),0))</f>
        <v/>
      </c>
      <c r="M39" s="26">
        <f>IF(B39="","",I39*IFERROR(INDEX(fd_washer,MATCH(B39,fd_size,0)),0))</f>
        <v/>
      </c>
      <c r="N39" s="26">
        <f>IF(B39="","",J39+K39+L39+M39)</f>
        <v/>
      </c>
      <c r="O39" s="28">
        <f>IF(B39="","",C39*N39)</f>
        <v/>
      </c>
    </row>
    <row r="40">
      <c r="A40" s="22" t="n"/>
      <c r="B40" s="22" t="n"/>
      <c r="C40" s="25" t="n"/>
      <c r="D40" s="25" t="n"/>
      <c r="E40" s="25" t="n"/>
      <c r="F40" s="25" t="n"/>
      <c r="G40" s="25" t="n"/>
      <c r="H40" s="25" t="n"/>
      <c r="I40" s="25" t="n"/>
      <c r="J40" s="26">
        <f>IF(B40="","",D40/1000*IFERROR(INDEX(fd_kgm,MATCH(B40,fd_size,0)),0))</f>
        <v/>
      </c>
      <c r="K40" s="26">
        <f>IF(B40="","",E40*F40*G40/1000000000*p_density)</f>
        <v/>
      </c>
      <c r="L40" s="26">
        <f>IF(B40="","",H40*IFERROR(INDEX(fd_nut,MATCH(B40,fd_size,0)),0))</f>
        <v/>
      </c>
      <c r="M40" s="26">
        <f>IF(B40="","",I40*IFERROR(INDEX(fd_washer,MATCH(B40,fd_size,0)),0))</f>
        <v/>
      </c>
      <c r="N40" s="26">
        <f>IF(B40="","",J40+K40+L40+M40)</f>
        <v/>
      </c>
      <c r="O40" s="28">
        <f>IF(B40="","",C40*N40)</f>
        <v/>
      </c>
    </row>
    <row r="41">
      <c r="A41" s="22" t="n"/>
      <c r="B41" s="22" t="n"/>
      <c r="C41" s="25" t="n"/>
      <c r="D41" s="25" t="n"/>
      <c r="E41" s="25" t="n"/>
      <c r="F41" s="25" t="n"/>
      <c r="G41" s="25" t="n"/>
      <c r="H41" s="25" t="n"/>
      <c r="I41" s="25" t="n"/>
      <c r="J41" s="26">
        <f>IF(B41="","",D41/1000*IFERROR(INDEX(fd_kgm,MATCH(B41,fd_size,0)),0))</f>
        <v/>
      </c>
      <c r="K41" s="26">
        <f>IF(B41="","",E41*F41*G41/1000000000*p_density)</f>
        <v/>
      </c>
      <c r="L41" s="26">
        <f>IF(B41="","",H41*IFERROR(INDEX(fd_nut,MATCH(B41,fd_size,0)),0))</f>
        <v/>
      </c>
      <c r="M41" s="26">
        <f>IF(B41="","",I41*IFERROR(INDEX(fd_washer,MATCH(B41,fd_size,0)),0))</f>
        <v/>
      </c>
      <c r="N41" s="26">
        <f>IF(B41="","",J41+K41+L41+M41)</f>
        <v/>
      </c>
      <c r="O41" s="28">
        <f>IF(B41="","",C41*N41)</f>
        <v/>
      </c>
    </row>
    <row r="42">
      <c r="A42" s="22" t="n"/>
      <c r="B42" s="22" t="n"/>
      <c r="C42" s="25" t="n"/>
      <c r="D42" s="25" t="n"/>
      <c r="E42" s="25" t="n"/>
      <c r="F42" s="25" t="n"/>
      <c r="G42" s="25" t="n"/>
      <c r="H42" s="25" t="n"/>
      <c r="I42" s="25" t="n"/>
      <c r="J42" s="26">
        <f>IF(B42="","",D42/1000*IFERROR(INDEX(fd_kgm,MATCH(B42,fd_size,0)),0))</f>
        <v/>
      </c>
      <c r="K42" s="26">
        <f>IF(B42="","",E42*F42*G42/1000000000*p_density)</f>
        <v/>
      </c>
      <c r="L42" s="26">
        <f>IF(B42="","",H42*IFERROR(INDEX(fd_nut,MATCH(B42,fd_size,0)),0))</f>
        <v/>
      </c>
      <c r="M42" s="26">
        <f>IF(B42="","",I42*IFERROR(INDEX(fd_washer,MATCH(B42,fd_size,0)),0))</f>
        <v/>
      </c>
      <c r="N42" s="26">
        <f>IF(B42="","",J42+K42+L42+M42)</f>
        <v/>
      </c>
      <c r="O42" s="28">
        <f>IF(B42="","",C42*N42)</f>
        <v/>
      </c>
    </row>
    <row r="43">
      <c r="A43" s="22" t="n"/>
      <c r="B43" s="22" t="n"/>
      <c r="C43" s="25" t="n"/>
      <c r="D43" s="25" t="n"/>
      <c r="E43" s="25" t="n"/>
      <c r="F43" s="25" t="n"/>
      <c r="G43" s="25" t="n"/>
      <c r="H43" s="25" t="n"/>
      <c r="I43" s="25" t="n"/>
      <c r="J43" s="26">
        <f>IF(B43="","",D43/1000*IFERROR(INDEX(fd_kgm,MATCH(B43,fd_size,0)),0))</f>
        <v/>
      </c>
      <c r="K43" s="26">
        <f>IF(B43="","",E43*F43*G43/1000000000*p_density)</f>
        <v/>
      </c>
      <c r="L43" s="26">
        <f>IF(B43="","",H43*IFERROR(INDEX(fd_nut,MATCH(B43,fd_size,0)),0))</f>
        <v/>
      </c>
      <c r="M43" s="26">
        <f>IF(B43="","",I43*IFERROR(INDEX(fd_washer,MATCH(B43,fd_size,0)),0))</f>
        <v/>
      </c>
      <c r="N43" s="26">
        <f>IF(B43="","",J43+K43+L43+M43)</f>
        <v/>
      </c>
      <c r="O43" s="28">
        <f>IF(B43="","",C43*N43)</f>
        <v/>
      </c>
    </row>
    <row r="44">
      <c r="A44" s="22" t="n"/>
      <c r="B44" s="22" t="n"/>
      <c r="C44" s="25" t="n"/>
      <c r="D44" s="25" t="n"/>
      <c r="E44" s="25" t="n"/>
      <c r="F44" s="25" t="n"/>
      <c r="G44" s="25" t="n"/>
      <c r="H44" s="25" t="n"/>
      <c r="I44" s="25" t="n"/>
      <c r="J44" s="26">
        <f>IF(B44="","",D44/1000*IFERROR(INDEX(fd_kgm,MATCH(B44,fd_size,0)),0))</f>
        <v/>
      </c>
      <c r="K44" s="26">
        <f>IF(B44="","",E44*F44*G44/1000000000*p_density)</f>
        <v/>
      </c>
      <c r="L44" s="26">
        <f>IF(B44="","",H44*IFERROR(INDEX(fd_nut,MATCH(B44,fd_size,0)),0))</f>
        <v/>
      </c>
      <c r="M44" s="26">
        <f>IF(B44="","",I44*IFERROR(INDEX(fd_washer,MATCH(B44,fd_size,0)),0))</f>
        <v/>
      </c>
      <c r="N44" s="26">
        <f>IF(B44="","",J44+K44+L44+M44)</f>
        <v/>
      </c>
      <c r="O44" s="28">
        <f>IF(B44="","",C44*N44)</f>
        <v/>
      </c>
    </row>
    <row r="45">
      <c r="A45" s="22" t="n"/>
      <c r="B45" s="22" t="n"/>
      <c r="C45" s="25" t="n"/>
      <c r="D45" s="25" t="n"/>
      <c r="E45" s="25" t="n"/>
      <c r="F45" s="25" t="n"/>
      <c r="G45" s="25" t="n"/>
      <c r="H45" s="25" t="n"/>
      <c r="I45" s="25" t="n"/>
      <c r="J45" s="26">
        <f>IF(B45="","",D45/1000*IFERROR(INDEX(fd_kgm,MATCH(B45,fd_size,0)),0))</f>
        <v/>
      </c>
      <c r="K45" s="26">
        <f>IF(B45="","",E45*F45*G45/1000000000*p_density)</f>
        <v/>
      </c>
      <c r="L45" s="26">
        <f>IF(B45="","",H45*IFERROR(INDEX(fd_nut,MATCH(B45,fd_size,0)),0))</f>
        <v/>
      </c>
      <c r="M45" s="26">
        <f>IF(B45="","",I45*IFERROR(INDEX(fd_washer,MATCH(B45,fd_size,0)),0))</f>
        <v/>
      </c>
      <c r="N45" s="26">
        <f>IF(B45="","",J45+K45+L45+M45)</f>
        <v/>
      </c>
      <c r="O45" s="28">
        <f>IF(B45="","",C45*N45)</f>
        <v/>
      </c>
    </row>
    <row r="46">
      <c r="A46" s="22" t="n"/>
      <c r="B46" s="22" t="n"/>
      <c r="C46" s="25" t="n"/>
      <c r="D46" s="25" t="n"/>
      <c r="E46" s="25" t="n"/>
      <c r="F46" s="25" t="n"/>
      <c r="G46" s="25" t="n"/>
      <c r="H46" s="25" t="n"/>
      <c r="I46" s="25" t="n"/>
      <c r="J46" s="26">
        <f>IF(B46="","",D46/1000*IFERROR(INDEX(fd_kgm,MATCH(B46,fd_size,0)),0))</f>
        <v/>
      </c>
      <c r="K46" s="26">
        <f>IF(B46="","",E46*F46*G46/1000000000*p_density)</f>
        <v/>
      </c>
      <c r="L46" s="26">
        <f>IF(B46="","",H46*IFERROR(INDEX(fd_nut,MATCH(B46,fd_size,0)),0))</f>
        <v/>
      </c>
      <c r="M46" s="26">
        <f>IF(B46="","",I46*IFERROR(INDEX(fd_washer,MATCH(B46,fd_size,0)),0))</f>
        <v/>
      </c>
      <c r="N46" s="26">
        <f>IF(B46="","",J46+K46+L46+M46)</f>
        <v/>
      </c>
      <c r="O46" s="28">
        <f>IF(B46="","",C46*N46)</f>
        <v/>
      </c>
    </row>
    <row r="47">
      <c r="A47" s="22" t="n"/>
      <c r="B47" s="22" t="n"/>
      <c r="C47" s="25" t="n"/>
      <c r="D47" s="25" t="n"/>
      <c r="E47" s="25" t="n"/>
      <c r="F47" s="25" t="n"/>
      <c r="G47" s="25" t="n"/>
      <c r="H47" s="25" t="n"/>
      <c r="I47" s="25" t="n"/>
      <c r="J47" s="26">
        <f>IF(B47="","",D47/1000*IFERROR(INDEX(fd_kgm,MATCH(B47,fd_size,0)),0))</f>
        <v/>
      </c>
      <c r="K47" s="26">
        <f>IF(B47="","",E47*F47*G47/1000000000*p_density)</f>
        <v/>
      </c>
      <c r="L47" s="26">
        <f>IF(B47="","",H47*IFERROR(INDEX(fd_nut,MATCH(B47,fd_size,0)),0))</f>
        <v/>
      </c>
      <c r="M47" s="26">
        <f>IF(B47="","",I47*IFERROR(INDEX(fd_washer,MATCH(B47,fd_size,0)),0))</f>
        <v/>
      </c>
      <c r="N47" s="26">
        <f>IF(B47="","",J47+K47+L47+M47)</f>
        <v/>
      </c>
      <c r="O47" s="28">
        <f>IF(B47="","",C47*N47)</f>
        <v/>
      </c>
    </row>
    <row r="48">
      <c r="A48" s="22" t="n"/>
      <c r="B48" s="22" t="n"/>
      <c r="C48" s="25" t="n"/>
      <c r="D48" s="25" t="n"/>
      <c r="E48" s="25" t="n"/>
      <c r="F48" s="25" t="n"/>
      <c r="G48" s="25" t="n"/>
      <c r="H48" s="25" t="n"/>
      <c r="I48" s="25" t="n"/>
      <c r="J48" s="26">
        <f>IF(B48="","",D48/1000*IFERROR(INDEX(fd_kgm,MATCH(B48,fd_size,0)),0))</f>
        <v/>
      </c>
      <c r="K48" s="26">
        <f>IF(B48="","",E48*F48*G48/1000000000*p_density)</f>
        <v/>
      </c>
      <c r="L48" s="26">
        <f>IF(B48="","",H48*IFERROR(INDEX(fd_nut,MATCH(B48,fd_size,0)),0))</f>
        <v/>
      </c>
      <c r="M48" s="26">
        <f>IF(B48="","",I48*IFERROR(INDEX(fd_washer,MATCH(B48,fd_size,0)),0))</f>
        <v/>
      </c>
      <c r="N48" s="26">
        <f>IF(B48="","",J48+K48+L48+M48)</f>
        <v/>
      </c>
      <c r="O48" s="28">
        <f>IF(B48="","",C48*N48)</f>
        <v/>
      </c>
    </row>
    <row r="49">
      <c r="A49" s="22" t="n"/>
      <c r="B49" s="22" t="n"/>
      <c r="C49" s="25" t="n"/>
      <c r="D49" s="25" t="n"/>
      <c r="E49" s="25" t="n"/>
      <c r="F49" s="25" t="n"/>
      <c r="G49" s="25" t="n"/>
      <c r="H49" s="25" t="n"/>
      <c r="I49" s="25" t="n"/>
      <c r="J49" s="26">
        <f>IF(B49="","",D49/1000*IFERROR(INDEX(fd_kgm,MATCH(B49,fd_size,0)),0))</f>
        <v/>
      </c>
      <c r="K49" s="26">
        <f>IF(B49="","",E49*F49*G49/1000000000*p_density)</f>
        <v/>
      </c>
      <c r="L49" s="26">
        <f>IF(B49="","",H49*IFERROR(INDEX(fd_nut,MATCH(B49,fd_size,0)),0))</f>
        <v/>
      </c>
      <c r="M49" s="26">
        <f>IF(B49="","",I49*IFERROR(INDEX(fd_washer,MATCH(B49,fd_size,0)),0))</f>
        <v/>
      </c>
      <c r="N49" s="26">
        <f>IF(B49="","",J49+K49+L49+M49)</f>
        <v/>
      </c>
      <c r="O49" s="28">
        <f>IF(B49="","",C49*N49)</f>
        <v/>
      </c>
    </row>
    <row r="50">
      <c r="A50" s="22" t="n"/>
      <c r="B50" s="22" t="n"/>
      <c r="C50" s="25" t="n"/>
      <c r="D50" s="25" t="n"/>
      <c r="E50" s="25" t="n"/>
      <c r="F50" s="25" t="n"/>
      <c r="G50" s="25" t="n"/>
      <c r="H50" s="25" t="n"/>
      <c r="I50" s="25" t="n"/>
      <c r="J50" s="26">
        <f>IF(B50="","",D50/1000*IFERROR(INDEX(fd_kgm,MATCH(B50,fd_size,0)),0))</f>
        <v/>
      </c>
      <c r="K50" s="26">
        <f>IF(B50="","",E50*F50*G50/1000000000*p_density)</f>
        <v/>
      </c>
      <c r="L50" s="26">
        <f>IF(B50="","",H50*IFERROR(INDEX(fd_nut,MATCH(B50,fd_size,0)),0))</f>
        <v/>
      </c>
      <c r="M50" s="26">
        <f>IF(B50="","",I50*IFERROR(INDEX(fd_washer,MATCH(B50,fd_size,0)),0))</f>
        <v/>
      </c>
      <c r="N50" s="26">
        <f>IF(B50="","",J50+K50+L50+M50)</f>
        <v/>
      </c>
      <c r="O50" s="28">
        <f>IF(B50="","",C50*N50)</f>
        <v/>
      </c>
    </row>
    <row r="51">
      <c r="A51" s="22" t="n"/>
      <c r="B51" s="22" t="n"/>
      <c r="C51" s="25" t="n"/>
      <c r="D51" s="25" t="n"/>
      <c r="E51" s="25" t="n"/>
      <c r="F51" s="25" t="n"/>
      <c r="G51" s="25" t="n"/>
      <c r="H51" s="25" t="n"/>
      <c r="I51" s="25" t="n"/>
      <c r="J51" s="26">
        <f>IF(B51="","",D51/1000*IFERROR(INDEX(fd_kgm,MATCH(B51,fd_size,0)),0))</f>
        <v/>
      </c>
      <c r="K51" s="26">
        <f>IF(B51="","",E51*F51*G51/1000000000*p_density)</f>
        <v/>
      </c>
      <c r="L51" s="26">
        <f>IF(B51="","",H51*IFERROR(INDEX(fd_nut,MATCH(B51,fd_size,0)),0))</f>
        <v/>
      </c>
      <c r="M51" s="26">
        <f>IF(B51="","",I51*IFERROR(INDEX(fd_washer,MATCH(B51,fd_size,0)),0))</f>
        <v/>
      </c>
      <c r="N51" s="26">
        <f>IF(B51="","",J51+K51+L51+M51)</f>
        <v/>
      </c>
      <c r="O51" s="28">
        <f>IF(B51="","",C51*N51)</f>
        <v/>
      </c>
    </row>
    <row r="52">
      <c r="A52" s="22" t="n"/>
      <c r="B52" s="22" t="n"/>
      <c r="C52" s="25" t="n"/>
      <c r="D52" s="25" t="n"/>
      <c r="E52" s="25" t="n"/>
      <c r="F52" s="25" t="n"/>
      <c r="G52" s="25" t="n"/>
      <c r="H52" s="25" t="n"/>
      <c r="I52" s="25" t="n"/>
      <c r="J52" s="26">
        <f>IF(B52="","",D52/1000*IFERROR(INDEX(fd_kgm,MATCH(B52,fd_size,0)),0))</f>
        <v/>
      </c>
      <c r="K52" s="26">
        <f>IF(B52="","",E52*F52*G52/1000000000*p_density)</f>
        <v/>
      </c>
      <c r="L52" s="26">
        <f>IF(B52="","",H52*IFERROR(INDEX(fd_nut,MATCH(B52,fd_size,0)),0))</f>
        <v/>
      </c>
      <c r="M52" s="26">
        <f>IF(B52="","",I52*IFERROR(INDEX(fd_washer,MATCH(B52,fd_size,0)),0))</f>
        <v/>
      </c>
      <c r="N52" s="26">
        <f>IF(B52="","",J52+K52+L52+M52)</f>
        <v/>
      </c>
      <c r="O52" s="28">
        <f>IF(B52="","",C52*N52)</f>
        <v/>
      </c>
    </row>
    <row r="53">
      <c r="A53" s="22" t="n"/>
      <c r="B53" s="22" t="n"/>
      <c r="C53" s="25" t="n"/>
      <c r="D53" s="25" t="n"/>
      <c r="E53" s="25" t="n"/>
      <c r="F53" s="25" t="n"/>
      <c r="G53" s="25" t="n"/>
      <c r="H53" s="25" t="n"/>
      <c r="I53" s="25" t="n"/>
      <c r="J53" s="26">
        <f>IF(B53="","",D53/1000*IFERROR(INDEX(fd_kgm,MATCH(B53,fd_size,0)),0))</f>
        <v/>
      </c>
      <c r="K53" s="26">
        <f>IF(B53="","",E53*F53*G53/1000000000*p_density)</f>
        <v/>
      </c>
      <c r="L53" s="26">
        <f>IF(B53="","",H53*IFERROR(INDEX(fd_nut,MATCH(B53,fd_size,0)),0))</f>
        <v/>
      </c>
      <c r="M53" s="26">
        <f>IF(B53="","",I53*IFERROR(INDEX(fd_washer,MATCH(B53,fd_size,0)),0))</f>
        <v/>
      </c>
      <c r="N53" s="26">
        <f>IF(B53="","",J53+K53+L53+M53)</f>
        <v/>
      </c>
      <c r="O53" s="28">
        <f>IF(B53="","",C53*N53)</f>
        <v/>
      </c>
    </row>
    <row r="54">
      <c r="A54" s="22" t="n"/>
      <c r="B54" s="22" t="n"/>
      <c r="C54" s="25" t="n"/>
      <c r="D54" s="25" t="n"/>
      <c r="E54" s="25" t="n"/>
      <c r="F54" s="25" t="n"/>
      <c r="G54" s="25" t="n"/>
      <c r="H54" s="25" t="n"/>
      <c r="I54" s="25" t="n"/>
      <c r="J54" s="26">
        <f>IF(B54="","",D54/1000*IFERROR(INDEX(fd_kgm,MATCH(B54,fd_size,0)),0))</f>
        <v/>
      </c>
      <c r="K54" s="26">
        <f>IF(B54="","",E54*F54*G54/1000000000*p_density)</f>
        <v/>
      </c>
      <c r="L54" s="26">
        <f>IF(B54="","",H54*IFERROR(INDEX(fd_nut,MATCH(B54,fd_size,0)),0))</f>
        <v/>
      </c>
      <c r="M54" s="26">
        <f>IF(B54="","",I54*IFERROR(INDEX(fd_washer,MATCH(B54,fd_size,0)),0))</f>
        <v/>
      </c>
      <c r="N54" s="26">
        <f>IF(B54="","",J54+K54+L54+M54)</f>
        <v/>
      </c>
      <c r="O54" s="28">
        <f>IF(B54="","",C54*N54)</f>
        <v/>
      </c>
    </row>
    <row r="55">
      <c r="A55" s="22" t="n"/>
      <c r="B55" s="22" t="n"/>
      <c r="C55" s="25" t="n"/>
      <c r="D55" s="25" t="n"/>
      <c r="E55" s="25" t="n"/>
      <c r="F55" s="25" t="n"/>
      <c r="G55" s="25" t="n"/>
      <c r="H55" s="25" t="n"/>
      <c r="I55" s="25" t="n"/>
      <c r="J55" s="26">
        <f>IF(B55="","",D55/1000*IFERROR(INDEX(fd_kgm,MATCH(B55,fd_size,0)),0))</f>
        <v/>
      </c>
      <c r="K55" s="26">
        <f>IF(B55="","",E55*F55*G55/1000000000*p_density)</f>
        <v/>
      </c>
      <c r="L55" s="26">
        <f>IF(B55="","",H55*IFERROR(INDEX(fd_nut,MATCH(B55,fd_size,0)),0))</f>
        <v/>
      </c>
      <c r="M55" s="26">
        <f>IF(B55="","",I55*IFERROR(INDEX(fd_washer,MATCH(B55,fd_size,0)),0))</f>
        <v/>
      </c>
      <c r="N55" s="26">
        <f>IF(B55="","",J55+K55+L55+M55)</f>
        <v/>
      </c>
      <c r="O55" s="28">
        <f>IF(B55="","",C55*N55)</f>
        <v/>
      </c>
    </row>
    <row r="56">
      <c r="A56" s="22" t="n"/>
      <c r="B56" s="22" t="n"/>
      <c r="C56" s="25" t="n"/>
      <c r="D56" s="25" t="n"/>
      <c r="E56" s="25" t="n"/>
      <c r="F56" s="25" t="n"/>
      <c r="G56" s="25" t="n"/>
      <c r="H56" s="25" t="n"/>
      <c r="I56" s="25" t="n"/>
      <c r="J56" s="26">
        <f>IF(B56="","",D56/1000*IFERROR(INDEX(fd_kgm,MATCH(B56,fd_size,0)),0))</f>
        <v/>
      </c>
      <c r="K56" s="26">
        <f>IF(B56="","",E56*F56*G56/1000000000*p_density)</f>
        <v/>
      </c>
      <c r="L56" s="26">
        <f>IF(B56="","",H56*IFERROR(INDEX(fd_nut,MATCH(B56,fd_size,0)),0))</f>
        <v/>
      </c>
      <c r="M56" s="26">
        <f>IF(B56="","",I56*IFERROR(INDEX(fd_washer,MATCH(B56,fd_size,0)),0))</f>
        <v/>
      </c>
      <c r="N56" s="26">
        <f>IF(B56="","",J56+K56+L56+M56)</f>
        <v/>
      </c>
      <c r="O56" s="28">
        <f>IF(B56="","",C56*N56)</f>
        <v/>
      </c>
    </row>
    <row r="57">
      <c r="A57" s="22" t="n"/>
      <c r="B57" s="22" t="n"/>
      <c r="C57" s="25" t="n"/>
      <c r="D57" s="25" t="n"/>
      <c r="E57" s="25" t="n"/>
      <c r="F57" s="25" t="n"/>
      <c r="G57" s="25" t="n"/>
      <c r="H57" s="25" t="n"/>
      <c r="I57" s="25" t="n"/>
      <c r="J57" s="26">
        <f>IF(B57="","",D57/1000*IFERROR(INDEX(fd_kgm,MATCH(B57,fd_size,0)),0))</f>
        <v/>
      </c>
      <c r="K57" s="26">
        <f>IF(B57="","",E57*F57*G57/1000000000*p_density)</f>
        <v/>
      </c>
      <c r="L57" s="26">
        <f>IF(B57="","",H57*IFERROR(INDEX(fd_nut,MATCH(B57,fd_size,0)),0))</f>
        <v/>
      </c>
      <c r="M57" s="26">
        <f>IF(B57="","",I57*IFERROR(INDEX(fd_washer,MATCH(B57,fd_size,0)),0))</f>
        <v/>
      </c>
      <c r="N57" s="26">
        <f>IF(B57="","",J57+K57+L57+M57)</f>
        <v/>
      </c>
      <c r="O57" s="28">
        <f>IF(B57="","",C57*N57)</f>
        <v/>
      </c>
    </row>
    <row r="58">
      <c r="A58" s="22" t="n"/>
      <c r="B58" s="22" t="n"/>
      <c r="C58" s="25" t="n"/>
      <c r="D58" s="25" t="n"/>
      <c r="E58" s="25" t="n"/>
      <c r="F58" s="25" t="n"/>
      <c r="G58" s="25" t="n"/>
      <c r="H58" s="25" t="n"/>
      <c r="I58" s="25" t="n"/>
      <c r="J58" s="26">
        <f>IF(B58="","",D58/1000*IFERROR(INDEX(fd_kgm,MATCH(B58,fd_size,0)),0))</f>
        <v/>
      </c>
      <c r="K58" s="26">
        <f>IF(B58="","",E58*F58*G58/1000000000*p_density)</f>
        <v/>
      </c>
      <c r="L58" s="26">
        <f>IF(B58="","",H58*IFERROR(INDEX(fd_nut,MATCH(B58,fd_size,0)),0))</f>
        <v/>
      </c>
      <c r="M58" s="26">
        <f>IF(B58="","",I58*IFERROR(INDEX(fd_washer,MATCH(B58,fd_size,0)),0))</f>
        <v/>
      </c>
      <c r="N58" s="26">
        <f>IF(B58="","",J58+K58+L58+M58)</f>
        <v/>
      </c>
      <c r="O58" s="28">
        <f>IF(B58="","",C58*N58)</f>
        <v/>
      </c>
    </row>
    <row r="59">
      <c r="A59" s="22" t="n"/>
      <c r="B59" s="22" t="n"/>
      <c r="C59" s="25" t="n"/>
      <c r="D59" s="25" t="n"/>
      <c r="E59" s="25" t="n"/>
      <c r="F59" s="25" t="n"/>
      <c r="G59" s="25" t="n"/>
      <c r="H59" s="25" t="n"/>
      <c r="I59" s="25" t="n"/>
      <c r="J59" s="26">
        <f>IF(B59="","",D59/1000*IFERROR(INDEX(fd_kgm,MATCH(B59,fd_size,0)),0))</f>
        <v/>
      </c>
      <c r="K59" s="26">
        <f>IF(B59="","",E59*F59*G59/1000000000*p_density)</f>
        <v/>
      </c>
      <c r="L59" s="26">
        <f>IF(B59="","",H59*IFERROR(INDEX(fd_nut,MATCH(B59,fd_size,0)),0))</f>
        <v/>
      </c>
      <c r="M59" s="26">
        <f>IF(B59="","",I59*IFERROR(INDEX(fd_washer,MATCH(B59,fd_size,0)),0))</f>
        <v/>
      </c>
      <c r="N59" s="26">
        <f>IF(B59="","",J59+K59+L59+M59)</f>
        <v/>
      </c>
      <c r="O59" s="28">
        <f>IF(B59="","",C59*N59)</f>
        <v/>
      </c>
    </row>
    <row r="60">
      <c r="A60" s="22" t="n"/>
      <c r="B60" s="22" t="n"/>
      <c r="C60" s="25" t="n"/>
      <c r="D60" s="25" t="n"/>
      <c r="E60" s="25" t="n"/>
      <c r="F60" s="25" t="n"/>
      <c r="G60" s="25" t="n"/>
      <c r="H60" s="25" t="n"/>
      <c r="I60" s="25" t="n"/>
      <c r="J60" s="26">
        <f>IF(B60="","",D60/1000*IFERROR(INDEX(fd_kgm,MATCH(B60,fd_size,0)),0))</f>
        <v/>
      </c>
      <c r="K60" s="26">
        <f>IF(B60="","",E60*F60*G60/1000000000*p_density)</f>
        <v/>
      </c>
      <c r="L60" s="26">
        <f>IF(B60="","",H60*IFERROR(INDEX(fd_nut,MATCH(B60,fd_size,0)),0))</f>
        <v/>
      </c>
      <c r="M60" s="26">
        <f>IF(B60="","",I60*IFERROR(INDEX(fd_washer,MATCH(B60,fd_size,0)),0))</f>
        <v/>
      </c>
      <c r="N60" s="26">
        <f>IF(B60="","",J60+K60+L60+M60)</f>
        <v/>
      </c>
      <c r="O60" s="28">
        <f>IF(B60="","",C60*N60)</f>
        <v/>
      </c>
    </row>
    <row r="61">
      <c r="A61" s="22" t="n"/>
      <c r="B61" s="22" t="n"/>
      <c r="C61" s="25" t="n"/>
      <c r="D61" s="25" t="n"/>
      <c r="E61" s="25" t="n"/>
      <c r="F61" s="25" t="n"/>
      <c r="G61" s="25" t="n"/>
      <c r="H61" s="25" t="n"/>
      <c r="I61" s="25" t="n"/>
      <c r="J61" s="26">
        <f>IF(B61="","",D61/1000*IFERROR(INDEX(fd_kgm,MATCH(B61,fd_size,0)),0))</f>
        <v/>
      </c>
      <c r="K61" s="26">
        <f>IF(B61="","",E61*F61*G61/1000000000*p_density)</f>
        <v/>
      </c>
      <c r="L61" s="26">
        <f>IF(B61="","",H61*IFERROR(INDEX(fd_nut,MATCH(B61,fd_size,0)),0))</f>
        <v/>
      </c>
      <c r="M61" s="26">
        <f>IF(B61="","",I61*IFERROR(INDEX(fd_washer,MATCH(B61,fd_size,0)),0))</f>
        <v/>
      </c>
      <c r="N61" s="26">
        <f>IF(B61="","",J61+K61+L61+M61)</f>
        <v/>
      </c>
      <c r="O61" s="28">
        <f>IF(B61="","",C61*N61)</f>
        <v/>
      </c>
    </row>
    <row r="62">
      <c r="A62" s="22" t="n"/>
      <c r="B62" s="22" t="n"/>
      <c r="C62" s="25" t="n"/>
      <c r="D62" s="25" t="n"/>
      <c r="E62" s="25" t="n"/>
      <c r="F62" s="25" t="n"/>
      <c r="G62" s="25" t="n"/>
      <c r="H62" s="25" t="n"/>
      <c r="I62" s="25" t="n"/>
      <c r="J62" s="26">
        <f>IF(B62="","",D62/1000*IFERROR(INDEX(fd_kgm,MATCH(B62,fd_size,0)),0))</f>
        <v/>
      </c>
      <c r="K62" s="26">
        <f>IF(B62="","",E62*F62*G62/1000000000*p_density)</f>
        <v/>
      </c>
      <c r="L62" s="26">
        <f>IF(B62="","",H62*IFERROR(INDEX(fd_nut,MATCH(B62,fd_size,0)),0))</f>
        <v/>
      </c>
      <c r="M62" s="26">
        <f>IF(B62="","",I62*IFERROR(INDEX(fd_washer,MATCH(B62,fd_size,0)),0))</f>
        <v/>
      </c>
      <c r="N62" s="26">
        <f>IF(B62="","",J62+K62+L62+M62)</f>
        <v/>
      </c>
      <c r="O62" s="28">
        <f>IF(B62="","",C62*N62)</f>
        <v/>
      </c>
    </row>
    <row r="63">
      <c r="A63" s="22" t="n"/>
      <c r="B63" s="22" t="n"/>
      <c r="C63" s="25" t="n"/>
      <c r="D63" s="25" t="n"/>
      <c r="E63" s="25" t="n"/>
      <c r="F63" s="25" t="n"/>
      <c r="G63" s="25" t="n"/>
      <c r="H63" s="25" t="n"/>
      <c r="I63" s="25" t="n"/>
      <c r="J63" s="26">
        <f>IF(B63="","",D63/1000*IFERROR(INDEX(fd_kgm,MATCH(B63,fd_size,0)),0))</f>
        <v/>
      </c>
      <c r="K63" s="26">
        <f>IF(B63="","",E63*F63*G63/1000000000*p_density)</f>
        <v/>
      </c>
      <c r="L63" s="26">
        <f>IF(B63="","",H63*IFERROR(INDEX(fd_nut,MATCH(B63,fd_size,0)),0))</f>
        <v/>
      </c>
      <c r="M63" s="26">
        <f>IF(B63="","",I63*IFERROR(INDEX(fd_washer,MATCH(B63,fd_size,0)),0))</f>
        <v/>
      </c>
      <c r="N63" s="26">
        <f>IF(B63="","",J63+K63+L63+M63)</f>
        <v/>
      </c>
      <c r="O63" s="28">
        <f>IF(B63="","",C63*N63)</f>
        <v/>
      </c>
    </row>
    <row r="64">
      <c r="A64" s="22" t="n"/>
      <c r="B64" s="22" t="n"/>
      <c r="C64" s="25" t="n"/>
      <c r="D64" s="25" t="n"/>
      <c r="E64" s="25" t="n"/>
      <c r="F64" s="25" t="n"/>
      <c r="G64" s="25" t="n"/>
      <c r="H64" s="25" t="n"/>
      <c r="I64" s="25" t="n"/>
      <c r="J64" s="26">
        <f>IF(B64="","",D64/1000*IFERROR(INDEX(fd_kgm,MATCH(B64,fd_size,0)),0))</f>
        <v/>
      </c>
      <c r="K64" s="26">
        <f>IF(B64="","",E64*F64*G64/1000000000*p_density)</f>
        <v/>
      </c>
      <c r="L64" s="26">
        <f>IF(B64="","",H64*IFERROR(INDEX(fd_nut,MATCH(B64,fd_size,0)),0))</f>
        <v/>
      </c>
      <c r="M64" s="26">
        <f>IF(B64="","",I64*IFERROR(INDEX(fd_washer,MATCH(B64,fd_size,0)),0))</f>
        <v/>
      </c>
      <c r="N64" s="26">
        <f>IF(B64="","",J64+K64+L64+M64)</f>
        <v/>
      </c>
      <c r="O64" s="28">
        <f>IF(B64="","",C64*N64)</f>
        <v/>
      </c>
    </row>
    <row r="66">
      <c r="N66" s="29" t="inlineStr">
        <is>
          <t>Total kg</t>
        </is>
      </c>
      <c r="O66" s="30">
        <f>SUM(O5:O64)</f>
        <v/>
      </c>
    </row>
    <row r="67">
      <c r="N67" s="29" t="inlineStr">
        <is>
          <t>Total t</t>
        </is>
      </c>
      <c r="O67" s="31">
        <f>O66/1000</f>
        <v/>
      </c>
    </row>
    <row r="68">
      <c r="N68" s="29" t="inlineStr">
        <is>
          <t>Bolts off</t>
        </is>
      </c>
      <c r="O68" s="32">
        <f>SUM(C5:C64)</f>
        <v/>
      </c>
    </row>
  </sheetData>
  <dataValidations count="1">
    <dataValidation sqref="B5:B64" showDropDown="0" showInputMessage="0" showErrorMessage="1" allowBlank="1" errorTitle="Not on the list" error="Pick a value from the list." type="list">
      <formula1>=fd_size</formula1>
    </dataValidation>
  </dataValidations>
  <pageMargins left="0.75" right="0.75" top="1" bottom="1" header="0.5" footer="0.5"/>
  <pageSetup orientation="landscape" paperSize="9" fitToHeight="0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8"/>
  <sheetViews>
    <sheetView showGridLines="0" workbookViewId="0">
      <selection activeCell="A1" sqref="A1"/>
    </sheetView>
  </sheetViews>
  <sheetFormatPr baseColWidth="8" defaultRowHeight="15"/>
  <cols>
    <col width="40" customWidth="1" min="1" max="1"/>
    <col width="46" customWidth="1" min="2" max="2"/>
    <col width="56" customWidth="1" min="3" max="3"/>
    <col width="34" customWidth="1" min="4" max="4"/>
  </cols>
  <sheetData>
    <row r="1" ht="30" customHeight="1">
      <c r="A1" s="14" t="inlineStr">
        <is>
          <t>Measuring standards behind this workbook</t>
        </is>
      </c>
      <c r="B1" s="1" t="n"/>
      <c r="C1" s="1" t="n"/>
      <c r="D1" s="1" t="n"/>
      <c r="E1" s="1" t="n"/>
    </row>
    <row r="2">
      <c r="A2" s="15" t="inlineStr">
        <is>
          <t>Measure to the document your contract names. Status says how far Setout could check each reference.</t>
        </is>
      </c>
    </row>
    <row r="4" ht="30" customHeight="1">
      <c r="A4" s="18" t="inlineStr">
        <is>
          <t>Standard / publication</t>
        </is>
      </c>
      <c r="B4" s="18" t="inlineStr">
        <is>
          <t>What it governs</t>
        </is>
      </c>
      <c r="C4" s="18" t="inlineStr">
        <is>
          <t>How this workbook applies it</t>
        </is>
      </c>
      <c r="D4" s="18" t="inlineStr">
        <is>
          <t>Status</t>
        </is>
      </c>
    </row>
    <row r="5">
      <c r="A5" s="16" t="inlineStr">
        <is>
          <t>ASAQS Standard System of Measuring Building Work, 7th edition (2015)</t>
        </is>
      </c>
      <c r="B5" s="17" t="inlineStr">
        <is>
          <t>Measurement of building work, including bolts to structural steelwork.</t>
        </is>
      </c>
      <c r="C5" s="17" t="inlineStr">
        <is>
          <t>Bolts measured separately from the steel mass; use this workbook's mass to check the rate.</t>
        </is>
      </c>
      <c r="D5" s="33" t="inlineStr">
        <is>
          <t>Edition per ASAQS (released 01/10/2015). Confirm the clauses in your copy.</t>
        </is>
      </c>
    </row>
    <row r="6">
      <c r="A6" s="16" t="inlineStr">
        <is>
          <t>SAISC, Measuring Quantities for Structural Steelwork (Purple Book), 2008</t>
        </is>
      </c>
      <c r="B6" s="17" t="inlineStr">
        <is>
          <t>SAISC rules for measuring structural steelwork, including bolts and holding-down bolts.</t>
        </is>
      </c>
      <c r="C6" s="17" t="inlineStr">
        <is>
          <t>Describe holding-down bolts by diameter, length and assembly; measure by number or mass as the bill requires.</t>
        </is>
      </c>
      <c r="D6" s="34" t="inlineStr">
        <is>
          <t>Publication confirmed on saisc.co.za. Bolt rules not checked - confirm in your copy.</t>
        </is>
      </c>
    </row>
    <row r="7">
      <c r="A7" s="16" t="inlineStr">
        <is>
          <t>SANS 1200 H, Structural steelwork (SABS 1200 H-1990)</t>
        </is>
      </c>
      <c r="B7" s="17" t="inlineStr">
        <is>
          <t>Measurement and payment for erection bolts and holding-down bolts on civil contracts.</t>
        </is>
      </c>
      <c r="C7" s="17" t="inlineStr">
        <is>
          <t>HD bolts per t or No for each diameter, size and shape, nuts, washers and anchor plates in the rate (8.3.6); erection bolts for each grade and type (8.3.4); repeated articles by mass state the number and mass of each (8.1.2).</t>
        </is>
      </c>
      <c r="D7" s="33" t="inlineStr">
        <is>
          <t>Clause 8 read in the 1990 edition (approved 23/08/1990).</t>
        </is>
      </c>
    </row>
    <row r="8">
      <c r="A8" s="16" t="inlineStr">
        <is>
          <t>SANS 1700 series, Fasteners</t>
        </is>
      </c>
      <c r="B8" s="17" t="inlineStr">
        <is>
          <t>Metric bolts, screws, nuts and washers - dimensions and properties.</t>
        </is>
      </c>
      <c r="C8" s="17" t="inlineStr">
        <is>
          <t>Nut and washer masses should be checked against it or a supplier's table.</t>
        </is>
      </c>
      <c r="D8" s="34" t="inlineStr">
        <is>
          <t>Not read (SABS paywall). Confirm in your copy.</t>
        </is>
      </c>
    </row>
  </sheetData>
  <pageMargins left="0.75" right="0.75" top="1" bottom="1" header="0.5" footer="0.5"/>
  <pageSetup orientation="landscape" paperSize="9" fitToHeight="0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16" customWidth="1" min="1" max="1"/>
    <col width="80" customWidth="1" min="2" max="2"/>
    <col width="70" customWidth="1" min="3" max="3"/>
  </cols>
  <sheetData>
    <row r="1" ht="30" customHeight="1">
      <c r="A1" s="14" t="inlineStr">
        <is>
          <t>Sources</t>
        </is>
      </c>
      <c r="B1" s="1" t="n"/>
      <c r="C1" s="1" t="n"/>
    </row>
    <row r="2">
      <c r="A2" s="15" t="inlineStr">
        <is>
          <t>Accessed 19/10/2026. SANS parts not held by Setout are marked to confirm on Standards.</t>
        </is>
      </c>
    </row>
    <row r="4" ht="30" customHeight="1">
      <c r="A4" s="18" t="inlineStr">
        <is>
          <t>Key</t>
        </is>
      </c>
      <c r="B4" s="18" t="inlineStr">
        <is>
          <t>Source</t>
        </is>
      </c>
      <c r="C4" s="18" t="inlineStr">
        <is>
          <t>Link</t>
        </is>
      </c>
    </row>
    <row r="5">
      <c r="A5" s="29" t="inlineStr">
        <is>
          <t>sabs1200h</t>
        </is>
      </c>
      <c r="B5" s="17" t="inlineStr">
        <is>
          <t>SABS 1200 H-1990 Structural steelwork (SABS), clause 8 read from a licensed copy, 19/10/2026</t>
        </is>
      </c>
      <c r="C5" s="35" t="inlineStr">
        <is>
          <t>-</t>
        </is>
      </c>
    </row>
    <row r="6">
      <c r="A6" s="29" t="inlineStr">
        <is>
          <t>saisc_purple</t>
        </is>
      </c>
      <c r="B6" s="17" t="inlineStr">
        <is>
          <t>SAISC: Measuring Quantities for Structural Steelwork (Purple Book), year published 2008</t>
        </is>
      </c>
      <c r="C6" s="35" t="inlineStr">
        <is>
          <t>https://www.saisc.co.za/product/purple-book/</t>
        </is>
      </c>
    </row>
    <row r="7">
      <c r="A7" s="29" t="inlineStr">
        <is>
          <t>density</t>
        </is>
      </c>
      <c r="B7" s="17" t="inlineStr">
        <is>
          <t>Barrel mass = pi/4 x d^2 x 7 850 kg/m3; plate mass = L x W x t x 7 850 kg/m3</t>
        </is>
      </c>
      <c r="C7" s="35" t="inlineStr">
        <is>
          <t>-</t>
        </is>
      </c>
    </row>
    <row r="8">
      <c r="A8" s="29" t="inlineStr">
        <is>
          <t>template</t>
        </is>
      </c>
      <c r="B8" s="17" t="inlineStr">
        <is>
          <t>Contractor bolt weight calculator supplied to Setout; nut and washer masses carried over unverified</t>
        </is>
      </c>
      <c r="C8" s="35" t="inlineStr">
        <is>
          <t>-</t>
        </is>
      </c>
    </row>
  </sheetData>
  <pageMargins left="0.75" right="0.75" top="1" bottom="1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Setout</dc:creator>
  <dc:title xmlns:dc="http://purl.org/dc/elements/1.1/">04_bolt_mass</dc:title>
  <dcterms:created xmlns:dcterms="http://purl.org/dc/terms/" xmlns:xsi="http://www.w3.org/2001/XMLSchema-instance" xsi:type="dcterms:W3CDTF">2026-10-19T10:26:52Z</dcterms:created>
  <dcterms:modified xmlns:dcterms="http://purl.org/dc/terms/" xmlns:xsi="http://www.w3.org/2001/XMLSchema-instance" xsi:type="dcterms:W3CDTF">2026-10-19T10:26:52Z</dcterms:modified>
</cp:coreProperties>
</file>